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rede\Desktop\Cours 2020 2021\UPJV\Comptabilité analytique L2\CA 2020 2021\Prévisions des ventes\"/>
    </mc:Choice>
  </mc:AlternateContent>
  <bookViews>
    <workbookView xWindow="-120" yWindow="-120" windowWidth="20736" windowHeight="11160"/>
  </bookViews>
  <sheets>
    <sheet name="Lux" sheetId="1" r:id="rId1"/>
  </sheets>
  <definedNames>
    <definedName name="a">#REF!</definedName>
    <definedName name="b">#REF!</definedName>
    <definedName name="coef_dir">Lux!$B$25</definedName>
    <definedName name="Constante">Lux!$B$27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1" l="1"/>
  <c r="G31" i="1"/>
  <c r="G32" i="1"/>
  <c r="G29" i="1"/>
  <c r="F30" i="1"/>
  <c r="F31" i="1"/>
  <c r="F32" i="1"/>
  <c r="F29" i="1"/>
  <c r="F27" i="1"/>
  <c r="F24" i="1"/>
  <c r="F25" i="1"/>
  <c r="F26" i="1"/>
  <c r="F23" i="1"/>
  <c r="F9" i="1"/>
  <c r="F10" i="1"/>
  <c r="F11" i="1"/>
  <c r="F12" i="1"/>
  <c r="F13" i="1"/>
  <c r="F14" i="1"/>
  <c r="F15" i="1"/>
  <c r="F16" i="1"/>
  <c r="F17" i="1"/>
  <c r="F18" i="1"/>
  <c r="F19" i="1"/>
  <c r="F8" i="1"/>
  <c r="E9" i="1"/>
  <c r="E10" i="1"/>
  <c r="E11" i="1"/>
  <c r="E12" i="1"/>
  <c r="E13" i="1"/>
  <c r="E14" i="1"/>
  <c r="E15" i="1"/>
  <c r="E16" i="1"/>
  <c r="E17" i="1"/>
  <c r="E18" i="1"/>
  <c r="E19" i="1"/>
  <c r="E8" i="1"/>
  <c r="D9" i="1" l="1"/>
  <c r="D10" i="1"/>
  <c r="D11" i="1"/>
  <c r="D12" i="1"/>
  <c r="D13" i="1"/>
  <c r="D14" i="1"/>
  <c r="D15" i="1"/>
  <c r="D16" i="1"/>
  <c r="D17" i="1"/>
  <c r="D18" i="1"/>
  <c r="D19" i="1"/>
  <c r="D8" i="1"/>
  <c r="D20" i="1" s="1"/>
  <c r="C9" i="1"/>
  <c r="C10" i="1"/>
  <c r="C11" i="1"/>
  <c r="C12" i="1"/>
  <c r="C13" i="1"/>
  <c r="C14" i="1"/>
  <c r="C15" i="1"/>
  <c r="C20" i="1" s="1"/>
  <c r="C16" i="1"/>
  <c r="C17" i="1"/>
  <c r="C18" i="1"/>
  <c r="C19" i="1"/>
  <c r="C8" i="1"/>
  <c r="B23" i="1"/>
  <c r="B22" i="1"/>
  <c r="B25" i="1" l="1"/>
  <c r="B27" i="1" s="1"/>
</calcChain>
</file>

<file path=xl/sharedStrings.xml><?xml version="1.0" encoding="utf-8"?>
<sst xmlns="http://schemas.openxmlformats.org/spreadsheetml/2006/main" count="32" uniqueCount="23">
  <si>
    <t>N-2</t>
  </si>
  <si>
    <t>N-1</t>
  </si>
  <si>
    <t>N</t>
  </si>
  <si>
    <t>Trim 1</t>
  </si>
  <si>
    <t>Trim 2</t>
  </si>
  <si>
    <t>Trim 3</t>
  </si>
  <si>
    <t>Trim 4</t>
  </si>
  <si>
    <t>X</t>
  </si>
  <si>
    <t>Y</t>
  </si>
  <si>
    <t>XiYi</t>
  </si>
  <si>
    <t>Xi²</t>
  </si>
  <si>
    <t>a</t>
  </si>
  <si>
    <t>b</t>
  </si>
  <si>
    <t>Y=4,80X+106,05</t>
  </si>
  <si>
    <t>Y Valeur ajustée</t>
  </si>
  <si>
    <t xml:space="preserve">Coef. Y/Y ajusté </t>
  </si>
  <si>
    <t>Coef par trimestre</t>
  </si>
  <si>
    <t>Y ajustee</t>
  </si>
  <si>
    <t>Prev ventes</t>
  </si>
  <si>
    <t>n</t>
  </si>
  <si>
    <t>b=Y-ax</t>
  </si>
  <si>
    <t>b=y-ax</t>
  </si>
  <si>
    <t>11392-12*6,5*137,25/650-12*6,5²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</si>
</sst>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/>
    <xf numFmtId="0" fontId="3" fillId="0" borderId="0" xfId="0" applyFont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/>
    <xf numFmtId="0" fontId="0" fillId="0" borderId="1" xfId="0" applyFont="1" applyBorder="1"/>
    <xf numFmtId="2" fontId="0" fillId="0" borderId="1" xfId="0" applyNumberForma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Lux!$B$7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Lux!$A$8:$A$19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Lux!$B$8:$B$19</c:f>
              <c:numCache>
                <c:formatCode>General</c:formatCode>
                <c:ptCount val="12"/>
                <c:pt idx="0">
                  <c:v>84</c:v>
                </c:pt>
                <c:pt idx="1">
                  <c:v>123</c:v>
                </c:pt>
                <c:pt idx="2">
                  <c:v>165</c:v>
                </c:pt>
                <c:pt idx="3">
                  <c:v>108</c:v>
                </c:pt>
                <c:pt idx="4">
                  <c:v>103</c:v>
                </c:pt>
                <c:pt idx="5">
                  <c:v>137</c:v>
                </c:pt>
                <c:pt idx="6">
                  <c:v>200</c:v>
                </c:pt>
                <c:pt idx="7">
                  <c:v>124</c:v>
                </c:pt>
                <c:pt idx="8">
                  <c:v>100</c:v>
                </c:pt>
                <c:pt idx="9">
                  <c:v>167</c:v>
                </c:pt>
                <c:pt idx="10">
                  <c:v>196</c:v>
                </c:pt>
                <c:pt idx="11">
                  <c:v>140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415376"/>
        <c:axId val="394418904"/>
      </c:scatterChart>
      <c:valAx>
        <c:axId val="394415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418904"/>
        <c:crosses val="autoZero"/>
        <c:crossBetween val="midCat"/>
        <c:majorUnit val="1"/>
      </c:valAx>
      <c:valAx>
        <c:axId val="39441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415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Lux!$B$36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Lux!$A$37:$A$52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Lux!$B$37:$B$52</c:f>
              <c:numCache>
                <c:formatCode>General</c:formatCode>
                <c:ptCount val="16"/>
                <c:pt idx="0">
                  <c:v>84</c:v>
                </c:pt>
                <c:pt idx="1">
                  <c:v>123</c:v>
                </c:pt>
                <c:pt idx="2">
                  <c:v>165</c:v>
                </c:pt>
                <c:pt idx="3">
                  <c:v>108</c:v>
                </c:pt>
                <c:pt idx="4">
                  <c:v>103</c:v>
                </c:pt>
                <c:pt idx="5">
                  <c:v>137</c:v>
                </c:pt>
                <c:pt idx="6">
                  <c:v>200</c:v>
                </c:pt>
                <c:pt idx="7">
                  <c:v>124</c:v>
                </c:pt>
                <c:pt idx="8">
                  <c:v>100</c:v>
                </c:pt>
                <c:pt idx="9">
                  <c:v>167</c:v>
                </c:pt>
                <c:pt idx="10">
                  <c:v>196</c:v>
                </c:pt>
                <c:pt idx="11">
                  <c:v>140</c:v>
                </c:pt>
                <c:pt idx="12" formatCode="0">
                  <c:v>124.64656208201913</c:v>
                </c:pt>
                <c:pt idx="13" formatCode="0">
                  <c:v>182.70201204501251</c:v>
                </c:pt>
                <c:pt idx="14" formatCode="0">
                  <c:v>239.53765605225067</c:v>
                </c:pt>
                <c:pt idx="15" formatCode="0">
                  <c:v>157.02350604203963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417336"/>
        <c:axId val="394424000"/>
      </c:scatterChart>
      <c:valAx>
        <c:axId val="394417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424000"/>
        <c:crosses val="autoZero"/>
        <c:crossBetween val="midCat"/>
      </c:valAx>
      <c:valAx>
        <c:axId val="39442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417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316230</xdr:colOff>
      <xdr:row>0</xdr:row>
      <xdr:rowOff>35560</xdr:rowOff>
    </xdr:from>
    <xdr:ext cx="2543175" cy="8477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ZoneTexte 1">
              <a:extLst>
                <a:ext uri="{FF2B5EF4-FFF2-40B4-BE49-F238E27FC236}">
                  <a16:creationId xmlns:a16="http://schemas.microsoft.com/office/drawing/2014/main" xmlns="" id="{7A73EC0C-1B7C-473E-BB22-F95E85FADC7E}"/>
                </a:ext>
              </a:extLst>
            </xdr:cNvPr>
            <xdr:cNvSpPr txBox="1"/>
          </xdr:nvSpPr>
          <xdr:spPr>
            <a:xfrm>
              <a:off x="8964930" y="35560"/>
              <a:ext cx="2543175" cy="847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fr-FR" sz="2800"/>
                <a:t>a=</a:t>
              </a:r>
              <a14:m>
                <m:oMath xmlns:m="http://schemas.openxmlformats.org/officeDocument/2006/math">
                  <m:f>
                    <m:fPr>
                      <m:ctrlPr>
                        <a:rPr lang="fr-FR" sz="28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fr-FR" sz="2800" i="1">
                              <a:latin typeface="Cambria Math" panose="02040503050406030204" pitchFamily="18" charset="0"/>
                            </a:rPr>
                          </m:ctrlPr>
                        </m:naryPr>
                        <m:sub/>
                        <m:sup/>
                        <m:e>
                          <m:sSub>
                            <m:sSubPr>
                              <m:ctrlPr>
                                <a:rPr lang="fr-FR" sz="2800" b="0" i="1"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fr-FR" sz="2800" b="0" i="1">
                                  <a:latin typeface="Cambria Math" panose="02040503050406030204" pitchFamily="18" charset="0"/>
                                </a:rPr>
                                <m:t>𝑥</m:t>
                              </m:r>
                            </m:e>
                            <m:sub>
                              <m:r>
                                <a:rPr lang="fr-FR" sz="2800" b="0" i="1">
                                  <a:latin typeface="Cambria Math" panose="02040503050406030204" pitchFamily="18" charset="0"/>
                                </a:rPr>
                                <m:t>𝑖</m:t>
                              </m:r>
                            </m:sub>
                          </m:sSub>
                        </m:e>
                      </m:nary>
                      <m:sSub>
                        <m:sSubPr>
                          <m:ctrlPr>
                            <a:rPr lang="fr-FR" sz="28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fr-FR" sz="2800" b="0" i="1">
                              <a:latin typeface="Cambria Math" panose="02040503050406030204" pitchFamily="18" charset="0"/>
                            </a:rPr>
                            <m:t>𝑦</m:t>
                          </m:r>
                        </m:e>
                        <m:sub>
                          <m:r>
                            <a:rPr lang="fr-FR" sz="2800" b="0" i="1">
                              <a:latin typeface="Cambria Math" panose="02040503050406030204" pitchFamily="18" charset="0"/>
                            </a:rPr>
                            <m:t>𝑖</m:t>
                          </m:r>
                        </m:sub>
                      </m:sSub>
                      <m:r>
                        <a:rPr lang="fr-FR" sz="2800" b="0" i="1">
                          <a:latin typeface="Cambria Math" panose="02040503050406030204" pitchFamily="18" charset="0"/>
                        </a:rPr>
                        <m:t> − </m:t>
                      </m:r>
                      <m:r>
                        <a:rPr lang="fr-FR" sz="2800" b="0" i="1">
                          <a:latin typeface="Cambria Math" panose="02040503050406030204" pitchFamily="18" charset="0"/>
                        </a:rPr>
                        <m:t>𝑛</m:t>
                      </m:r>
                      <m:r>
                        <a:rPr lang="fr-FR" sz="2800" b="0" i="1">
                          <a:latin typeface="Cambria Math" panose="02040503050406030204" pitchFamily="18" charset="0"/>
                        </a:rPr>
                        <m:t> </m:t>
                      </m:r>
                      <m:bar>
                        <m:barPr>
                          <m:pos m:val="top"/>
                          <m:ctrlPr>
                            <a:rPr lang="fr-FR" sz="2800" b="0" i="1">
                              <a:latin typeface="Cambria Math" panose="02040503050406030204" pitchFamily="18" charset="0"/>
                            </a:rPr>
                          </m:ctrlPr>
                        </m:barPr>
                        <m:e>
                          <m:r>
                            <a:rPr lang="fr-FR" sz="2800" b="0" i="1">
                              <a:latin typeface="Cambria Math" panose="02040503050406030204" pitchFamily="18" charset="0"/>
                            </a:rPr>
                            <m:t>𝑥</m:t>
                          </m:r>
                          <m:r>
                            <a:rPr lang="fr-FR" sz="2800" b="0" i="1">
                              <a:latin typeface="Cambria Math" panose="02040503050406030204" pitchFamily="18" charset="0"/>
                            </a:rPr>
                            <m:t> </m:t>
                          </m:r>
                        </m:e>
                      </m:bar>
                      <m:bar>
                        <m:barPr>
                          <m:pos m:val="top"/>
                          <m:ctrlPr>
                            <a:rPr lang="fr-FR" sz="2800" b="0" i="1">
                              <a:latin typeface="Cambria Math" panose="02040503050406030204" pitchFamily="18" charset="0"/>
                            </a:rPr>
                          </m:ctrlPr>
                        </m:barPr>
                        <m:e>
                          <m:r>
                            <a:rPr lang="fr-FR" sz="2800" b="0" i="1">
                              <a:latin typeface="Cambria Math" panose="02040503050406030204" pitchFamily="18" charset="0"/>
                            </a:rPr>
                            <m:t> </m:t>
                          </m:r>
                          <m:r>
                            <a:rPr lang="fr-FR" sz="2800" b="0" i="1">
                              <a:latin typeface="Cambria Math" panose="02040503050406030204" pitchFamily="18" charset="0"/>
                            </a:rPr>
                            <m:t>𝑦</m:t>
                          </m:r>
                        </m:e>
                      </m:bar>
                    </m:num>
                    <m:den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fr-FR" sz="2800" i="1">
                              <a:latin typeface="Cambria Math" panose="02040503050406030204" pitchFamily="18" charset="0"/>
                            </a:rPr>
                          </m:ctrlPr>
                        </m:naryPr>
                        <m:sub/>
                        <m:sup/>
                        <m:e>
                          <m:sSubSup>
                            <m:sSubSupPr>
                              <m:ctrlPr>
                                <a:rPr lang="fr-FR" sz="2800" i="1">
                                  <a:latin typeface="Cambria Math" panose="02040503050406030204" pitchFamily="18" charset="0"/>
                                </a:rPr>
                              </m:ctrlPr>
                            </m:sSubSupPr>
                            <m:e>
                              <m:r>
                                <a:rPr lang="fr-FR" sz="2800" b="0" i="1">
                                  <a:latin typeface="Cambria Math" panose="02040503050406030204" pitchFamily="18" charset="0"/>
                                </a:rPr>
                                <m:t>𝑥</m:t>
                              </m:r>
                            </m:e>
                            <m:sub>
                              <m:r>
                                <a:rPr lang="fr-FR" sz="2800" b="0" i="1">
                                  <a:latin typeface="Cambria Math" panose="02040503050406030204" pitchFamily="18" charset="0"/>
                                </a:rPr>
                                <m:t>𝑖</m:t>
                              </m:r>
                              <m:r>
                                <a:rPr lang="fr-FR" sz="2800" b="0" i="1">
                                  <a:latin typeface="Cambria Math" panose="02040503050406030204" pitchFamily="18" charset="0"/>
                                </a:rPr>
                                <m:t> − </m:t>
                              </m:r>
                            </m:sub>
                            <m:sup>
                              <m:r>
                                <a:rPr lang="fr-FR" sz="2800" b="0" i="1">
                                  <a:latin typeface="Cambria Math" panose="02040503050406030204" pitchFamily="18" charset="0"/>
                                </a:rPr>
                                <m:t>2</m:t>
                              </m:r>
                            </m:sup>
                          </m:sSubSup>
                        </m:e>
                      </m:nary>
                      <m:r>
                        <a:rPr lang="fr-FR" sz="28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fr-FR" sz="2800" b="0" i="1">
                          <a:latin typeface="Cambria Math" panose="02040503050406030204" pitchFamily="18" charset="0"/>
                        </a:rPr>
                        <m:t>𝑛</m:t>
                      </m:r>
                      <m:r>
                        <a:rPr lang="fr-FR" sz="2800" b="0" i="1">
                          <a:latin typeface="Cambria Math" panose="02040503050406030204" pitchFamily="18" charset="0"/>
                        </a:rPr>
                        <m:t> </m:t>
                      </m:r>
                      <m:sSup>
                        <m:sSupPr>
                          <m:ctrlPr>
                            <a:rPr lang="fr-FR" sz="28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bar>
                            <m:barPr>
                              <m:pos m:val="top"/>
                              <m:ctrlPr>
                                <a:rPr lang="fr-FR" sz="2800" b="0" i="1">
                                  <a:latin typeface="Cambria Math" panose="02040503050406030204" pitchFamily="18" charset="0"/>
                                </a:rPr>
                              </m:ctrlPr>
                            </m:barPr>
                            <m:e>
                              <m:r>
                                <a:rPr lang="fr-FR" sz="2800" b="0" i="1">
                                  <a:latin typeface="Cambria Math" panose="02040503050406030204" pitchFamily="18" charset="0"/>
                                </a:rPr>
                                <m:t>𝑥</m:t>
                              </m:r>
                            </m:e>
                          </m:bar>
                        </m:e>
                        <m:sup>
                          <m:r>
                            <a:rPr lang="fr-FR" sz="28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sup>
                      </m:sSup>
                    </m:den>
                  </m:f>
                </m:oMath>
              </a14:m>
              <a:endParaRPr lang="fr-FR" sz="2800"/>
            </a:p>
          </xdr:txBody>
        </xdr:sp>
      </mc:Choice>
      <mc:Fallback>
        <xdr:sp macro="" textlink="">
          <xdr:nvSpPr>
            <xdr:cNvPr id="2" name="ZoneTexte 1">
              <a:extLst>
                <a:ext uri="{FF2B5EF4-FFF2-40B4-BE49-F238E27FC236}">
                  <a16:creationId xmlns:a16="http://schemas.microsoft.com/office/drawing/2014/main" xmlns="" xmlns:a14="http://schemas.microsoft.com/office/drawing/2010/main" id="{7A73EC0C-1B7C-473E-BB22-F95E85FADC7E}"/>
                </a:ext>
              </a:extLst>
            </xdr:cNvPr>
            <xdr:cNvSpPr txBox="1"/>
          </xdr:nvSpPr>
          <xdr:spPr>
            <a:xfrm>
              <a:off x="8964930" y="35560"/>
              <a:ext cx="2543175" cy="847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fr-FR" sz="2800"/>
                <a:t>a=</a:t>
              </a:r>
              <a:r>
                <a:rPr lang="fr-FR" sz="2800" i="0">
                  <a:latin typeface="Cambria Math" panose="02040503050406030204" pitchFamily="18" charset="0"/>
                </a:rPr>
                <a:t>(∑</a:t>
              </a:r>
              <a:r>
                <a:rPr lang="fr-FR" sz="2800" b="0" i="0">
                  <a:latin typeface="Cambria Math" panose="02040503050406030204" pitchFamily="18" charset="0"/>
                </a:rPr>
                <a:t>▒𝑥_𝑖  𝑦_𝑖  − 𝑛 ¯(𝑥 ) ¯( 𝑦))/(∑▒𝑥_(𝑖 − )^2   𝑛 ¯𝑥^2 )</a:t>
              </a:r>
              <a:endParaRPr lang="fr-FR" sz="2800"/>
            </a:p>
          </xdr:txBody>
        </xdr:sp>
      </mc:Fallback>
    </mc:AlternateContent>
    <xdr:clientData/>
  </xdr:oneCellAnchor>
  <xdr:twoCellAnchor>
    <xdr:from>
      <xdr:col>6</xdr:col>
      <xdr:colOff>754380</xdr:colOff>
      <xdr:row>6</xdr:row>
      <xdr:rowOff>144780</xdr:rowOff>
    </xdr:from>
    <xdr:to>
      <xdr:col>12</xdr:col>
      <xdr:colOff>571500</xdr:colOff>
      <xdr:row>21</xdr:row>
      <xdr:rowOff>144780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60960</xdr:colOff>
      <xdr:row>32</xdr:row>
      <xdr:rowOff>129540</xdr:rowOff>
    </xdr:from>
    <xdr:to>
      <xdr:col>10</xdr:col>
      <xdr:colOff>68580</xdr:colOff>
      <xdr:row>47</xdr:row>
      <xdr:rowOff>129540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32" zoomScale="120" zoomScaleNormal="120" workbookViewId="0">
      <selection activeCell="G51" sqref="G51"/>
    </sheetView>
  </sheetViews>
  <sheetFormatPr baseColWidth="10" defaultRowHeight="14.4" x14ac:dyDescent="0.3"/>
  <cols>
    <col min="1" max="1" width="16.6640625" customWidth="1"/>
    <col min="5" max="5" width="19.6640625" customWidth="1"/>
    <col min="6" max="6" width="20.33203125" customWidth="1"/>
  </cols>
  <sheetData>
    <row r="1" spans="1:11" x14ac:dyDescent="0.3">
      <c r="A1" s="1"/>
      <c r="B1" s="2" t="s">
        <v>0</v>
      </c>
      <c r="C1" s="2" t="s">
        <v>1</v>
      </c>
      <c r="D1" s="2" t="s">
        <v>2</v>
      </c>
    </row>
    <row r="2" spans="1:11" x14ac:dyDescent="0.3">
      <c r="A2" s="3" t="s">
        <v>3</v>
      </c>
      <c r="B2" s="4">
        <v>84</v>
      </c>
      <c r="C2" s="4">
        <v>103</v>
      </c>
      <c r="D2" s="4">
        <v>100</v>
      </c>
    </row>
    <row r="3" spans="1:11" x14ac:dyDescent="0.3">
      <c r="A3" s="3" t="s">
        <v>4</v>
      </c>
      <c r="B3" s="4">
        <v>123</v>
      </c>
      <c r="C3" s="4">
        <v>137</v>
      </c>
      <c r="D3" s="4">
        <v>167</v>
      </c>
      <c r="F3" t="s">
        <v>22</v>
      </c>
    </row>
    <row r="4" spans="1:11" x14ac:dyDescent="0.3">
      <c r="A4" s="3" t="s">
        <v>5</v>
      </c>
      <c r="B4" s="4">
        <v>165</v>
      </c>
      <c r="C4" s="4">
        <v>200</v>
      </c>
      <c r="D4" s="4">
        <v>196</v>
      </c>
    </row>
    <row r="5" spans="1:11" x14ac:dyDescent="0.3">
      <c r="A5" s="3" t="s">
        <v>6</v>
      </c>
      <c r="B5" s="4">
        <v>108</v>
      </c>
      <c r="C5" s="4">
        <v>124</v>
      </c>
      <c r="D5" s="4">
        <v>140</v>
      </c>
    </row>
    <row r="6" spans="1:11" x14ac:dyDescent="0.3">
      <c r="K6" t="s">
        <v>21</v>
      </c>
    </row>
    <row r="7" spans="1:11" x14ac:dyDescent="0.3">
      <c r="A7" s="5" t="s">
        <v>7</v>
      </c>
      <c r="B7" s="6" t="s">
        <v>8</v>
      </c>
      <c r="C7" s="6" t="s">
        <v>9</v>
      </c>
      <c r="D7" s="6" t="s">
        <v>10</v>
      </c>
      <c r="E7" s="11" t="s">
        <v>14</v>
      </c>
      <c r="F7" s="11" t="s">
        <v>15</v>
      </c>
    </row>
    <row r="8" spans="1:11" x14ac:dyDescent="0.3">
      <c r="A8" s="7">
        <v>1</v>
      </c>
      <c r="B8" s="4">
        <v>84</v>
      </c>
      <c r="C8" s="4">
        <f>A8*B8</f>
        <v>84</v>
      </c>
      <c r="D8" s="4">
        <f>A8*A8</f>
        <v>1</v>
      </c>
      <c r="E8" s="14">
        <f>coef_dir*A8+Constante</f>
        <v>110.84615384615385</v>
      </c>
      <c r="F8" s="18">
        <f>B8/E8</f>
        <v>0.7578070784177654</v>
      </c>
    </row>
    <row r="9" spans="1:11" x14ac:dyDescent="0.3">
      <c r="A9" s="7">
        <v>2</v>
      </c>
      <c r="B9" s="4">
        <v>123</v>
      </c>
      <c r="C9" s="4">
        <f t="shared" ref="C9:C19" si="0">A9*B9</f>
        <v>246</v>
      </c>
      <c r="D9" s="4">
        <f t="shared" ref="D9:D19" si="1">A9*A9</f>
        <v>4</v>
      </c>
      <c r="E9" s="14">
        <f>coef_dir*A9+Constante</f>
        <v>115.64685314685315</v>
      </c>
      <c r="F9" s="21">
        <f t="shared" ref="F9:F19" si="2">B9/E9</f>
        <v>1.0635827664399093</v>
      </c>
    </row>
    <row r="10" spans="1:11" x14ac:dyDescent="0.3">
      <c r="A10" s="7">
        <v>3</v>
      </c>
      <c r="B10" s="4">
        <v>165</v>
      </c>
      <c r="C10" s="4">
        <f t="shared" si="0"/>
        <v>495</v>
      </c>
      <c r="D10" s="4">
        <f t="shared" si="1"/>
        <v>9</v>
      </c>
      <c r="E10" s="14">
        <f>coef_dir*A10+Constante</f>
        <v>120.44755244755245</v>
      </c>
      <c r="F10" s="21">
        <f t="shared" si="2"/>
        <v>1.3698908499767766</v>
      </c>
    </row>
    <row r="11" spans="1:11" x14ac:dyDescent="0.3">
      <c r="A11" s="7">
        <v>4</v>
      </c>
      <c r="B11" s="4">
        <v>108</v>
      </c>
      <c r="C11" s="4">
        <f t="shared" si="0"/>
        <v>432</v>
      </c>
      <c r="D11" s="4">
        <f t="shared" si="1"/>
        <v>16</v>
      </c>
      <c r="E11" s="14">
        <f>coef_dir*A11+Constante</f>
        <v>125.24825174825175</v>
      </c>
      <c r="F11" s="21">
        <f t="shared" si="2"/>
        <v>0.86228748499483543</v>
      </c>
    </row>
    <row r="12" spans="1:11" x14ac:dyDescent="0.3">
      <c r="A12" s="7">
        <v>5</v>
      </c>
      <c r="B12" s="4">
        <v>103</v>
      </c>
      <c r="C12" s="4">
        <f t="shared" si="0"/>
        <v>515</v>
      </c>
      <c r="D12" s="4">
        <f t="shared" si="1"/>
        <v>25</v>
      </c>
      <c r="E12" s="14">
        <f>coef_dir*A12+Constante</f>
        <v>130.04895104895104</v>
      </c>
      <c r="F12" s="18">
        <f t="shared" si="2"/>
        <v>0.79200946389202564</v>
      </c>
    </row>
    <row r="13" spans="1:11" x14ac:dyDescent="0.3">
      <c r="A13" s="7">
        <v>6</v>
      </c>
      <c r="B13" s="4">
        <v>137</v>
      </c>
      <c r="C13" s="4">
        <f t="shared" si="0"/>
        <v>822</v>
      </c>
      <c r="D13" s="4">
        <f t="shared" si="1"/>
        <v>36</v>
      </c>
      <c r="E13" s="14">
        <f>coef_dir*A13+Constante</f>
        <v>134.84965034965035</v>
      </c>
      <c r="F13" s="21">
        <f t="shared" si="2"/>
        <v>1.0159462753130915</v>
      </c>
      <c r="I13" t="s">
        <v>20</v>
      </c>
    </row>
    <row r="14" spans="1:11" x14ac:dyDescent="0.3">
      <c r="A14" s="7">
        <v>7</v>
      </c>
      <c r="B14" s="4">
        <v>200</v>
      </c>
      <c r="C14" s="4">
        <f t="shared" si="0"/>
        <v>1400</v>
      </c>
      <c r="D14" s="4">
        <f t="shared" si="1"/>
        <v>49</v>
      </c>
      <c r="E14" s="14">
        <f>coef_dir*A14+Constante</f>
        <v>139.65034965034965</v>
      </c>
      <c r="F14" s="21">
        <f t="shared" si="2"/>
        <v>1.4321482223335003</v>
      </c>
    </row>
    <row r="15" spans="1:11" x14ac:dyDescent="0.3">
      <c r="A15" s="7">
        <v>8</v>
      </c>
      <c r="B15" s="4">
        <v>124</v>
      </c>
      <c r="C15" s="4">
        <f t="shared" si="0"/>
        <v>992</v>
      </c>
      <c r="D15" s="4">
        <f t="shared" si="1"/>
        <v>64</v>
      </c>
      <c r="E15" s="14">
        <f>coef_dir*A15+Constante</f>
        <v>144.45104895104896</v>
      </c>
      <c r="F15" s="21">
        <f t="shared" si="2"/>
        <v>0.85842228838380163</v>
      </c>
    </row>
    <row r="16" spans="1:11" x14ac:dyDescent="0.3">
      <c r="A16" s="7">
        <v>9</v>
      </c>
      <c r="B16" s="4">
        <v>100</v>
      </c>
      <c r="C16" s="4">
        <f t="shared" si="0"/>
        <v>900</v>
      </c>
      <c r="D16" s="4">
        <f t="shared" si="1"/>
        <v>81</v>
      </c>
      <c r="E16" s="14">
        <f>coef_dir*A16+Constante</f>
        <v>149.25174825174827</v>
      </c>
      <c r="F16" s="18">
        <f t="shared" si="2"/>
        <v>0.67000890221618326</v>
      </c>
    </row>
    <row r="17" spans="1:11" x14ac:dyDescent="0.3">
      <c r="A17" s="7">
        <v>10</v>
      </c>
      <c r="B17" s="4">
        <v>167</v>
      </c>
      <c r="C17" s="4">
        <f t="shared" si="0"/>
        <v>1670</v>
      </c>
      <c r="D17" s="4">
        <f t="shared" si="1"/>
        <v>100</v>
      </c>
      <c r="E17" s="14">
        <f>coef_dir*A17+Constante</f>
        <v>154.05244755244755</v>
      </c>
      <c r="F17" s="21">
        <f t="shared" si="2"/>
        <v>1.0840463923375474</v>
      </c>
    </row>
    <row r="18" spans="1:11" x14ac:dyDescent="0.3">
      <c r="A18" s="7">
        <v>11</v>
      </c>
      <c r="B18" s="4">
        <v>196</v>
      </c>
      <c r="C18" s="4">
        <f t="shared" si="0"/>
        <v>2156</v>
      </c>
      <c r="D18" s="4">
        <f t="shared" si="1"/>
        <v>121</v>
      </c>
      <c r="E18" s="14">
        <f>coef_dir*A18+Constante</f>
        <v>158.85314685314685</v>
      </c>
      <c r="F18" s="21">
        <f t="shared" si="2"/>
        <v>1.2338439866173623</v>
      </c>
    </row>
    <row r="19" spans="1:11" x14ac:dyDescent="0.3">
      <c r="A19" s="7">
        <v>12</v>
      </c>
      <c r="B19" s="4">
        <v>140</v>
      </c>
      <c r="C19" s="4">
        <f t="shared" si="0"/>
        <v>1680</v>
      </c>
      <c r="D19" s="4">
        <f t="shared" si="1"/>
        <v>144</v>
      </c>
      <c r="E19" s="14">
        <f>coef_dir*A19+Constante</f>
        <v>163.65384615384616</v>
      </c>
      <c r="F19" s="21">
        <f t="shared" si="2"/>
        <v>0.85546415981198587</v>
      </c>
    </row>
    <row r="20" spans="1:11" x14ac:dyDescent="0.3">
      <c r="B20" s="17"/>
      <c r="C20" s="5">
        <f>SUM(C8:C19)</f>
        <v>11392</v>
      </c>
      <c r="D20" s="5">
        <f>SUM(D8:D19)</f>
        <v>650</v>
      </c>
      <c r="F20" s="9"/>
    </row>
    <row r="21" spans="1:11" x14ac:dyDescent="0.3">
      <c r="A21" s="3" t="s">
        <v>19</v>
      </c>
      <c r="B21" s="11">
        <v>12</v>
      </c>
    </row>
    <row r="22" spans="1:11" x14ac:dyDescent="0.3">
      <c r="A22" s="3" t="s">
        <v>7</v>
      </c>
      <c r="B22" s="3">
        <f>AVERAGE(A8:A19)</f>
        <v>6.5</v>
      </c>
      <c r="F22" s="3" t="s">
        <v>16</v>
      </c>
    </row>
    <row r="23" spans="1:11" ht="18" x14ac:dyDescent="0.3">
      <c r="A23" s="3" t="s">
        <v>8</v>
      </c>
      <c r="B23" s="3">
        <f>AVERAGE(B8:B19)</f>
        <v>137.25</v>
      </c>
      <c r="E23" s="3" t="s">
        <v>3</v>
      </c>
      <c r="F23" s="19">
        <f>AVERAGE(F8,F12,F16)</f>
        <v>0.73994181484199151</v>
      </c>
      <c r="K23" s="8"/>
    </row>
    <row r="24" spans="1:11" x14ac:dyDescent="0.3">
      <c r="E24" s="3" t="s">
        <v>4</v>
      </c>
      <c r="F24" s="19">
        <f t="shared" ref="F24:F26" si="3">AVERAGE(F9,F13,F17)</f>
        <v>1.0545251446968493</v>
      </c>
    </row>
    <row r="25" spans="1:11" x14ac:dyDescent="0.3">
      <c r="A25" s="13" t="s">
        <v>11</v>
      </c>
      <c r="B25" s="12">
        <f>(C20-B21*B22*B23)/(D20-B21*B22^2)</f>
        <v>4.8006993006993008</v>
      </c>
      <c r="E25" s="3" t="s">
        <v>5</v>
      </c>
      <c r="F25" s="19">
        <f t="shared" si="3"/>
        <v>1.3452943529758796</v>
      </c>
    </row>
    <row r="26" spans="1:11" x14ac:dyDescent="0.3">
      <c r="E26" s="3" t="s">
        <v>6</v>
      </c>
      <c r="F26" s="19">
        <f t="shared" si="3"/>
        <v>0.85872464439687424</v>
      </c>
    </row>
    <row r="27" spans="1:11" x14ac:dyDescent="0.3">
      <c r="A27" s="3" t="s">
        <v>12</v>
      </c>
      <c r="B27" s="12">
        <f>B23-B25*B22</f>
        <v>106.04545454545455</v>
      </c>
      <c r="F27" s="9">
        <f>SUM(F23:F26)</f>
        <v>3.9984859569115945</v>
      </c>
    </row>
    <row r="28" spans="1:11" x14ac:dyDescent="0.3">
      <c r="E28" s="11" t="s">
        <v>7</v>
      </c>
      <c r="F28" s="5" t="s">
        <v>17</v>
      </c>
      <c r="G28" s="5" t="s">
        <v>18</v>
      </c>
    </row>
    <row r="29" spans="1:11" x14ac:dyDescent="0.3">
      <c r="E29" s="4">
        <v>13</v>
      </c>
      <c r="F29" s="14">
        <f>coef_dir*E29+Constante</f>
        <v>168.45454545454547</v>
      </c>
      <c r="G29" s="15">
        <f>F29*F23</f>
        <v>124.64656208201913</v>
      </c>
    </row>
    <row r="30" spans="1:11" x14ac:dyDescent="0.3">
      <c r="A30" s="16" t="s">
        <v>13</v>
      </c>
      <c r="E30" s="4">
        <v>14</v>
      </c>
      <c r="F30" s="14">
        <f>coef_dir*E30+Constante</f>
        <v>173.25524475524475</v>
      </c>
      <c r="G30" s="15">
        <f t="shared" ref="G30:G32" si="4">F30*F24</f>
        <v>182.70201204501251</v>
      </c>
    </row>
    <row r="31" spans="1:11" ht="21" x14ac:dyDescent="0.4">
      <c r="B31" s="10"/>
      <c r="E31" s="4">
        <v>15</v>
      </c>
      <c r="F31" s="14">
        <f>coef_dir*E31+Constante</f>
        <v>178.05594405594405</v>
      </c>
      <c r="G31" s="15">
        <f t="shared" si="4"/>
        <v>239.53765605225067</v>
      </c>
    </row>
    <row r="32" spans="1:11" x14ac:dyDescent="0.3">
      <c r="E32" s="4">
        <v>16</v>
      </c>
      <c r="F32" s="14">
        <f>coef_dir*E32+Constante</f>
        <v>182.85664335664336</v>
      </c>
      <c r="G32" s="15">
        <f t="shared" si="4"/>
        <v>157.02350604203963</v>
      </c>
    </row>
    <row r="36" spans="1:2" x14ac:dyDescent="0.3">
      <c r="A36" s="5" t="s">
        <v>7</v>
      </c>
      <c r="B36" s="6" t="s">
        <v>8</v>
      </c>
    </row>
    <row r="37" spans="1:2" x14ac:dyDescent="0.3">
      <c r="A37" s="7">
        <v>1</v>
      </c>
      <c r="B37" s="4">
        <v>84</v>
      </c>
    </row>
    <row r="38" spans="1:2" x14ac:dyDescent="0.3">
      <c r="A38" s="7">
        <v>2</v>
      </c>
      <c r="B38" s="4">
        <v>123</v>
      </c>
    </row>
    <row r="39" spans="1:2" x14ac:dyDescent="0.3">
      <c r="A39" s="7">
        <v>3</v>
      </c>
      <c r="B39" s="4">
        <v>165</v>
      </c>
    </row>
    <row r="40" spans="1:2" x14ac:dyDescent="0.3">
      <c r="A40" s="7">
        <v>4</v>
      </c>
      <c r="B40" s="4">
        <v>108</v>
      </c>
    </row>
    <row r="41" spans="1:2" x14ac:dyDescent="0.3">
      <c r="A41" s="7">
        <v>5</v>
      </c>
      <c r="B41" s="4">
        <v>103</v>
      </c>
    </row>
    <row r="42" spans="1:2" x14ac:dyDescent="0.3">
      <c r="A42" s="7">
        <v>6</v>
      </c>
      <c r="B42" s="4">
        <v>137</v>
      </c>
    </row>
    <row r="43" spans="1:2" x14ac:dyDescent="0.3">
      <c r="A43" s="7">
        <v>7</v>
      </c>
      <c r="B43" s="4">
        <v>200</v>
      </c>
    </row>
    <row r="44" spans="1:2" x14ac:dyDescent="0.3">
      <c r="A44" s="7">
        <v>8</v>
      </c>
      <c r="B44" s="4">
        <v>124</v>
      </c>
    </row>
    <row r="45" spans="1:2" x14ac:dyDescent="0.3">
      <c r="A45" s="7">
        <v>9</v>
      </c>
      <c r="B45" s="4">
        <v>100</v>
      </c>
    </row>
    <row r="46" spans="1:2" x14ac:dyDescent="0.3">
      <c r="A46" s="7">
        <v>10</v>
      </c>
      <c r="B46" s="4">
        <v>167</v>
      </c>
    </row>
    <row r="47" spans="1:2" x14ac:dyDescent="0.3">
      <c r="A47" s="7">
        <v>11</v>
      </c>
      <c r="B47" s="4">
        <v>196</v>
      </c>
    </row>
    <row r="48" spans="1:2" x14ac:dyDescent="0.3">
      <c r="A48" s="7">
        <v>12</v>
      </c>
      <c r="B48" s="4">
        <v>140</v>
      </c>
    </row>
    <row r="49" spans="1:2" x14ac:dyDescent="0.3">
      <c r="A49" s="7">
        <v>13</v>
      </c>
      <c r="B49" s="20">
        <v>124.64656208201913</v>
      </c>
    </row>
    <row r="50" spans="1:2" x14ac:dyDescent="0.3">
      <c r="A50" s="7">
        <v>14</v>
      </c>
      <c r="B50" s="20">
        <v>182.70201204501251</v>
      </c>
    </row>
    <row r="51" spans="1:2" x14ac:dyDescent="0.3">
      <c r="A51" s="7">
        <v>15</v>
      </c>
      <c r="B51" s="20">
        <v>239.53765605225067</v>
      </c>
    </row>
    <row r="52" spans="1:2" x14ac:dyDescent="0.3">
      <c r="A52" s="7">
        <v>16</v>
      </c>
      <c r="B52" s="20">
        <v>157.02350604203963</v>
      </c>
    </row>
  </sheetData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Lux</vt:lpstr>
      <vt:lpstr>coef_dir</vt:lpstr>
      <vt:lpstr>Constante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fredo</dc:creator>
  <cp:lastModifiedBy>Frederic DEBUIRE</cp:lastModifiedBy>
  <dcterms:created xsi:type="dcterms:W3CDTF">2020-02-03T08:17:29Z</dcterms:created>
  <dcterms:modified xsi:type="dcterms:W3CDTF">2022-01-06T11:25:54Z</dcterms:modified>
</cp:coreProperties>
</file>