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perion\Documents\ESIEE\Controle de Gestion\"/>
    </mc:Choice>
  </mc:AlternateContent>
  <xr:revisionPtr revIDLastSave="0" documentId="13_ncr:1_{9DAD7C82-492B-4FB0-A848-6CCF25981E6C}" xr6:coauthVersionLast="47" xr6:coauthVersionMax="47" xr10:uidLastSave="{00000000-0000-0000-0000-000000000000}"/>
  <bookViews>
    <workbookView xWindow="-120" yWindow="-120" windowWidth="29040" windowHeight="15840" xr2:uid="{29DBA3D4-BAD3-47A5-8077-02F675AC5620}"/>
  </bookViews>
  <sheets>
    <sheet name="Exercice n°1" sheetId="1" r:id="rId1"/>
    <sheet name="Exercice n°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4" i="1" l="1"/>
  <c r="D93" i="1"/>
  <c r="E90" i="1"/>
  <c r="D64" i="1"/>
  <c r="D65" i="1"/>
  <c r="C70" i="1"/>
  <c r="B70" i="1"/>
  <c r="E70" i="1"/>
  <c r="E94" i="1"/>
  <c r="F94" i="1" s="1"/>
  <c r="C94" i="1"/>
  <c r="B94" i="1"/>
  <c r="C93" i="1"/>
  <c r="E93" i="1"/>
  <c r="F93" i="1"/>
  <c r="B93" i="1"/>
  <c r="F92" i="1"/>
  <c r="E92" i="1"/>
  <c r="D92" i="1"/>
  <c r="C92" i="1"/>
  <c r="B92" i="1"/>
  <c r="F91" i="1"/>
  <c r="E91" i="1"/>
  <c r="D91" i="1"/>
  <c r="C91" i="1"/>
  <c r="B91" i="1"/>
  <c r="F90" i="1"/>
  <c r="D90" i="1"/>
  <c r="C90" i="1"/>
  <c r="B90" i="1"/>
  <c r="F87" i="1"/>
  <c r="F86" i="1"/>
  <c r="E86" i="1"/>
  <c r="D86" i="1"/>
  <c r="C86" i="1"/>
  <c r="B86" i="1"/>
  <c r="F85" i="1"/>
  <c r="E85" i="1"/>
  <c r="E87" i="1" s="1"/>
  <c r="D85" i="1"/>
  <c r="D87" i="1" s="1"/>
  <c r="C85" i="1"/>
  <c r="C87" i="1" s="1"/>
  <c r="B85" i="1"/>
  <c r="B87" i="1" s="1"/>
  <c r="F84" i="1"/>
  <c r="E84" i="1"/>
  <c r="D84" i="1"/>
  <c r="C84" i="1"/>
  <c r="B84" i="1"/>
  <c r="F70" i="1"/>
  <c r="D70" i="1"/>
  <c r="B71" i="1"/>
  <c r="F64" i="1"/>
  <c r="F65" i="1" s="1"/>
  <c r="E64" i="1"/>
  <c r="E65" i="1" s="1"/>
  <c r="C64" i="1"/>
  <c r="C65" i="1" s="1"/>
  <c r="B64" i="1"/>
  <c r="B65" i="1" s="1"/>
  <c r="F14" i="2"/>
  <c r="E14" i="2"/>
  <c r="D14" i="2"/>
  <c r="C14" i="2"/>
  <c r="B14" i="2"/>
  <c r="B15" i="2" s="1"/>
  <c r="C15" i="2" s="1"/>
  <c r="C8" i="2"/>
  <c r="D8" i="2"/>
  <c r="E8" i="2"/>
  <c r="F8" i="2"/>
  <c r="C9" i="2"/>
  <c r="D9" i="2"/>
  <c r="E9" i="2"/>
  <c r="F9" i="2"/>
  <c r="B8" i="2"/>
  <c r="B9" i="2" s="1"/>
  <c r="C31" i="2"/>
  <c r="D31" i="2"/>
  <c r="E31" i="2"/>
  <c r="F31" i="2"/>
  <c r="B31" i="2"/>
  <c r="C30" i="2"/>
  <c r="D30" i="2"/>
  <c r="E30" i="2"/>
  <c r="E32" i="2" s="1"/>
  <c r="F30" i="2"/>
  <c r="F32" i="2" s="1"/>
  <c r="B30" i="2"/>
  <c r="B32" i="2" s="1"/>
  <c r="C29" i="2"/>
  <c r="D29" i="2"/>
  <c r="E29" i="2"/>
  <c r="F29" i="2"/>
  <c r="B29" i="2"/>
  <c r="B21" i="1"/>
  <c r="B19" i="1"/>
  <c r="B20" i="1"/>
  <c r="C18" i="1"/>
  <c r="B18" i="1"/>
  <c r="E7" i="1"/>
  <c r="E8" i="1"/>
  <c r="E9" i="1"/>
  <c r="E10" i="1"/>
  <c r="E11" i="1"/>
  <c r="E12" i="1"/>
  <c r="E13" i="1"/>
  <c r="E14" i="1"/>
  <c r="E15" i="1"/>
  <c r="E16" i="1"/>
  <c r="E17" i="1"/>
  <c r="E6" i="1"/>
  <c r="D7" i="1"/>
  <c r="D8" i="1"/>
  <c r="D9" i="1"/>
  <c r="D10" i="1"/>
  <c r="D11" i="1"/>
  <c r="D12" i="1"/>
  <c r="D13" i="1"/>
  <c r="D14" i="1"/>
  <c r="D15" i="1"/>
  <c r="D16" i="1"/>
  <c r="D17" i="1"/>
  <c r="D6" i="1"/>
  <c r="C71" i="1" l="1"/>
  <c r="D71" i="1" s="1"/>
  <c r="E71" i="1" s="1"/>
  <c r="F71" i="1" s="1"/>
  <c r="D18" i="1"/>
  <c r="E18" i="1"/>
  <c r="D15" i="2"/>
  <c r="E15" i="2" s="1"/>
  <c r="F15" i="2" s="1"/>
  <c r="C32" i="2"/>
  <c r="D32" i="2"/>
  <c r="B22" i="1" l="1"/>
  <c r="B23" i="1" l="1"/>
  <c r="F14" i="1" s="1"/>
  <c r="G14" i="1" s="1"/>
  <c r="D48" i="1"/>
  <c r="F6" i="1"/>
  <c r="G6" i="1" s="1"/>
  <c r="D46" i="1"/>
  <c r="F13" i="1"/>
  <c r="G13" i="1" s="1"/>
  <c r="F17" i="1"/>
  <c r="G17" i="1" s="1"/>
  <c r="F16" i="1"/>
  <c r="G16" i="1" s="1"/>
  <c r="F11" i="1"/>
  <c r="G11" i="1" s="1"/>
  <c r="F15" i="1"/>
  <c r="G15" i="1" s="1"/>
  <c r="F8" i="1"/>
  <c r="G8" i="1" s="1"/>
  <c r="F12" i="1" l="1"/>
  <c r="G12" i="1" s="1"/>
  <c r="F10" i="1"/>
  <c r="G10" i="1" s="1"/>
  <c r="F7" i="1"/>
  <c r="G7" i="1" s="1"/>
  <c r="B47" i="1"/>
  <c r="D45" i="1"/>
  <c r="B45" i="1"/>
  <c r="E45" i="1" s="1"/>
  <c r="B46" i="1"/>
  <c r="E46" i="1" s="1"/>
  <c r="D47" i="1"/>
  <c r="E47" i="1" s="1"/>
  <c r="F9" i="1"/>
  <c r="G9" i="1" s="1"/>
  <c r="B48" i="1" s="1"/>
  <c r="E48" i="1" s="1"/>
</calcChain>
</file>

<file path=xl/sharedStrings.xml><?xml version="1.0" encoding="utf-8"?>
<sst xmlns="http://schemas.openxmlformats.org/spreadsheetml/2006/main" count="132" uniqueCount="58">
  <si>
    <t>Ventes trimestrielles des 3 dernières années</t>
  </si>
  <si>
    <t>Trimestre</t>
  </si>
  <si>
    <t>1er trimestre</t>
  </si>
  <si>
    <t>2e trimestre</t>
  </si>
  <si>
    <t>3e trimestre</t>
  </si>
  <si>
    <t>4e trimestre</t>
  </si>
  <si>
    <t>Y</t>
  </si>
  <si>
    <t>X</t>
  </si>
  <si>
    <t>XiYi</t>
  </si>
  <si>
    <t>Xi²</t>
  </si>
  <si>
    <t>Y ajusté</t>
  </si>
  <si>
    <t>Somme</t>
  </si>
  <si>
    <t>Y barre</t>
  </si>
  <si>
    <t>X barre</t>
  </si>
  <si>
    <t>n</t>
  </si>
  <si>
    <t>a</t>
  </si>
  <si>
    <t>b</t>
  </si>
  <si>
    <t>956X+40659</t>
  </si>
  <si>
    <t>Y/Y'</t>
  </si>
  <si>
    <t>Prévision pour l'année N+1</t>
  </si>
  <si>
    <t>Coef par trimestre</t>
  </si>
  <si>
    <t>Prev ventes</t>
  </si>
  <si>
    <t>Semestre 1</t>
  </si>
  <si>
    <t>Semestre 2</t>
  </si>
  <si>
    <t>Semestre 3</t>
  </si>
  <si>
    <t>Semestre 4</t>
  </si>
  <si>
    <t>Produit</t>
  </si>
  <si>
    <t>Volume max des ventes</t>
  </si>
  <si>
    <t>Consommation de produit</t>
  </si>
  <si>
    <t>Prix de vente</t>
  </si>
  <si>
    <t>Cout de revient unitaire</t>
  </si>
  <si>
    <t>DT fixes</t>
  </si>
  <si>
    <t>DT variables</t>
  </si>
  <si>
    <t>P1</t>
  </si>
  <si>
    <t>P2</t>
  </si>
  <si>
    <t>P3</t>
  </si>
  <si>
    <t>P4</t>
  </si>
  <si>
    <t>P5</t>
  </si>
  <si>
    <t>Besoin matière</t>
  </si>
  <si>
    <t>MCV</t>
  </si>
  <si>
    <t>Conso facteur rare</t>
  </si>
  <si>
    <t>MCV facteur rare</t>
  </si>
  <si>
    <t>MCVU</t>
  </si>
  <si>
    <t>MCVU/FR</t>
  </si>
  <si>
    <t>Production unité</t>
  </si>
  <si>
    <t>Reste matière rare</t>
  </si>
  <si>
    <t>Consommation matière (kg)</t>
  </si>
  <si>
    <t>Matière disponible (kg)</t>
  </si>
  <si>
    <t>Aucune matière restante, la production est optimisée. On met en premier les produits qui rapportent le plus</t>
  </si>
  <si>
    <t>Exercice n°1</t>
  </si>
  <si>
    <t>Exercice n°2</t>
  </si>
  <si>
    <t>Quantité à produire</t>
  </si>
  <si>
    <t>Kg</t>
  </si>
  <si>
    <t>Conso produit inter</t>
  </si>
  <si>
    <t>Cumulé</t>
  </si>
  <si>
    <t>Vol max des ventes</t>
  </si>
  <si>
    <t>Conso de produit</t>
  </si>
  <si>
    <t>Cout de revient 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</si>
</sst>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2" fontId="0" fillId="0" borderId="0" xfId="0" applyNumberFormat="1"/>
    <xf numFmtId="0" fontId="0" fillId="0" borderId="1" xfId="0" applyBorder="1"/>
    <xf numFmtId="0" fontId="0" fillId="0" borderId="3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2" borderId="5" xfId="0" applyFill="1" applyBorder="1" applyAlignment="1">
      <alignment horizontal="center" vertical="center"/>
    </xf>
    <xf numFmtId="0" fontId="1" fillId="7" borderId="2" xfId="0" applyFon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1" fontId="0" fillId="0" borderId="1" xfId="0" applyNumberForma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/>
    <xf numFmtId="0" fontId="0" fillId="8" borderId="0" xfId="0" applyFill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0" fillId="6" borderId="0" xfId="0" applyFill="1" applyAlignment="1">
      <alignment horizontal="center" vertical="center"/>
    </xf>
    <xf numFmtId="0" fontId="1" fillId="8" borderId="6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FEC4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Ventes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4702537182852143E-2"/>
                  <c:y val="-0.13226232137649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cat>
            <c:numRef>
              <c:f>('Exercice n°1'!$C$6:$C$17,'Exercice n°1'!$C$45:$C$48)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'Exercice n°1'!$B$6:$B$17</c:f>
              <c:numCache>
                <c:formatCode>General</c:formatCode>
                <c:ptCount val="12"/>
                <c:pt idx="0">
                  <c:v>30500</c:v>
                </c:pt>
                <c:pt idx="1">
                  <c:v>53000</c:v>
                </c:pt>
                <c:pt idx="2">
                  <c:v>49500</c:v>
                </c:pt>
                <c:pt idx="3">
                  <c:v>45000</c:v>
                </c:pt>
                <c:pt idx="4">
                  <c:v>33000</c:v>
                </c:pt>
                <c:pt idx="5">
                  <c:v>56500</c:v>
                </c:pt>
                <c:pt idx="6">
                  <c:v>51000</c:v>
                </c:pt>
                <c:pt idx="7">
                  <c:v>47000</c:v>
                </c:pt>
                <c:pt idx="8">
                  <c:v>34000</c:v>
                </c:pt>
                <c:pt idx="9">
                  <c:v>59000</c:v>
                </c:pt>
                <c:pt idx="10">
                  <c:v>53000</c:v>
                </c:pt>
                <c:pt idx="11">
                  <c:v>51000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90-4868-9474-D13BD63EC25A}"/>
            </c:ext>
          </c:extLst>
        </c:ser>
        <c:ser>
          <c:idx val="1"/>
          <c:order val="1"/>
          <c:tx>
            <c:v>Prévision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('Exercice n°1'!$C$6:$C$17,'Exercice n°1'!$C$45:$C$48)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'Exercice n°1'!$E$45:$E$48</c:f>
              <c:numCache>
                <c:formatCode>0.00</c:formatCode>
                <c:ptCount val="4"/>
                <c:pt idx="0">
                  <c:v>38035.395002608311</c:v>
                </c:pt>
                <c:pt idx="1">
                  <c:v>64372.682078777259</c:v>
                </c:pt>
                <c:pt idx="2">
                  <c:v>59583.609354862383</c:v>
                </c:pt>
                <c:pt idx="3">
                  <c:v>55264.493055194231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90-4868-9474-D13BD63EC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31552"/>
        <c:axId val="1028629056"/>
      </c:lineChart>
      <c:catAx>
        <c:axId val="10286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8629056"/>
        <c:crosses val="autoZero"/>
        <c:auto val="1"/>
        <c:lblAlgn val="ctr"/>
        <c:lblOffset val="100"/>
        <c:noMultiLvlLbl val="0"/>
      </c:catAx>
      <c:valAx>
        <c:axId val="102862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863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250825</xdr:colOff>
      <xdr:row>25</xdr:row>
      <xdr:rowOff>53975</xdr:rowOff>
    </xdr:from>
    <xdr:to>
      <xdr:col>6</xdr:col>
      <xdr:colOff>200025</xdr:colOff>
      <xdr:row>40</xdr:row>
      <xdr:rowOff>34925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2D32C9E-D5F6-475B-B5F6-4F9766B8C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4AC3-1785-4195-991E-9FA6769816B9}">
  <dimension ref="A1:G95"/>
  <sheetViews>
    <sheetView tabSelected="1" topLeftCell="A73" zoomScale="115" zoomScaleNormal="115" workbookViewId="0">
      <selection activeCell="B86" sqref="B86"/>
    </sheetView>
  </sheetViews>
  <sheetFormatPr baseColWidth="10" defaultRowHeight="15" x14ac:dyDescent="0.25"/>
  <cols>
    <col min="1" max="1" width="17.140625" customWidth="1"/>
  </cols>
  <sheetData>
    <row r="1" spans="1:7" x14ac:dyDescent="0.25">
      <c r="A1" s="30" t="s">
        <v>49</v>
      </c>
      <c r="B1" s="33"/>
      <c r="C1" s="33"/>
      <c r="D1" s="33"/>
      <c r="E1" s="33"/>
      <c r="F1" s="33"/>
      <c r="G1" s="33"/>
    </row>
    <row r="2" spans="1:7" x14ac:dyDescent="0.25">
      <c r="A2" s="33"/>
      <c r="B2" s="33"/>
      <c r="C2" s="33"/>
      <c r="D2" s="33"/>
      <c r="E2" s="33"/>
      <c r="F2" s="33"/>
      <c r="G2" s="33"/>
    </row>
    <row r="4" spans="1:7" x14ac:dyDescent="0.25">
      <c r="A4" s="31" t="s">
        <v>0</v>
      </c>
      <c r="B4" s="31"/>
      <c r="C4" s="31"/>
      <c r="D4" s="31"/>
      <c r="E4" s="31"/>
      <c r="F4" s="31"/>
      <c r="G4" s="31"/>
    </row>
    <row r="5" spans="1:7" x14ac:dyDescent="0.25">
      <c r="A5" s="13" t="s">
        <v>1</v>
      </c>
      <c r="B5" s="13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18</v>
      </c>
    </row>
    <row r="6" spans="1:7" x14ac:dyDescent="0.25">
      <c r="A6" s="2" t="s">
        <v>2</v>
      </c>
      <c r="B6" s="1">
        <v>30500</v>
      </c>
      <c r="C6" s="9">
        <v>1</v>
      </c>
      <c r="D6" s="9">
        <f>B6*C6</f>
        <v>30500</v>
      </c>
      <c r="E6" s="9">
        <f>C6*C6</f>
        <v>1</v>
      </c>
      <c r="F6" s="11">
        <f>$B22*C6+$B23</f>
        <v>41615.384615384617</v>
      </c>
      <c r="G6" s="12">
        <f>B6/F6</f>
        <v>0.73290203327171899</v>
      </c>
    </row>
    <row r="7" spans="1:7" x14ac:dyDescent="0.25">
      <c r="A7" s="3" t="s">
        <v>3</v>
      </c>
      <c r="B7" s="1">
        <v>53000</v>
      </c>
      <c r="C7" s="9">
        <v>2</v>
      </c>
      <c r="D7" s="9">
        <f t="shared" ref="D7:D17" si="0">B7*C7</f>
        <v>106000</v>
      </c>
      <c r="E7" s="9">
        <f t="shared" ref="E7:E17" si="1">C7*C7</f>
        <v>4</v>
      </c>
      <c r="F7" s="11">
        <f>B22*C7+B23</f>
        <v>42571.678321678322</v>
      </c>
      <c r="G7" s="12">
        <f t="shared" ref="G7:G17" si="2">B7/F7</f>
        <v>1.2449591392550614</v>
      </c>
    </row>
    <row r="8" spans="1:7" x14ac:dyDescent="0.25">
      <c r="A8" s="4" t="s">
        <v>4</v>
      </c>
      <c r="B8" s="1">
        <v>49500</v>
      </c>
      <c r="C8" s="9">
        <v>3</v>
      </c>
      <c r="D8" s="9">
        <f t="shared" si="0"/>
        <v>148500</v>
      </c>
      <c r="E8" s="9">
        <f t="shared" si="1"/>
        <v>9</v>
      </c>
      <c r="F8" s="11">
        <f>B22*C8+B23</f>
        <v>43527.972027972028</v>
      </c>
      <c r="G8" s="12">
        <f t="shared" si="2"/>
        <v>1.1371997750823359</v>
      </c>
    </row>
    <row r="9" spans="1:7" x14ac:dyDescent="0.25">
      <c r="A9" s="5" t="s">
        <v>5</v>
      </c>
      <c r="B9" s="1">
        <v>45000</v>
      </c>
      <c r="C9" s="9">
        <v>4</v>
      </c>
      <c r="D9" s="9">
        <f t="shared" si="0"/>
        <v>180000</v>
      </c>
      <c r="E9" s="9">
        <f t="shared" si="1"/>
        <v>16</v>
      </c>
      <c r="F9" s="11">
        <f>B22*C9+B23</f>
        <v>44484.26573426574</v>
      </c>
      <c r="G9" s="12">
        <f t="shared" si="2"/>
        <v>1.0115936333267832</v>
      </c>
    </row>
    <row r="10" spans="1:7" x14ac:dyDescent="0.25">
      <c r="A10" s="2" t="s">
        <v>2</v>
      </c>
      <c r="B10" s="1">
        <v>33000</v>
      </c>
      <c r="C10" s="9">
        <v>5</v>
      </c>
      <c r="D10" s="9">
        <f t="shared" si="0"/>
        <v>165000</v>
      </c>
      <c r="E10" s="9">
        <f t="shared" si="1"/>
        <v>25</v>
      </c>
      <c r="F10" s="11">
        <f>C10*B22+B23</f>
        <v>45440.559440559446</v>
      </c>
      <c r="G10" s="12">
        <f t="shared" si="2"/>
        <v>0.72622345337026772</v>
      </c>
    </row>
    <row r="11" spans="1:7" x14ac:dyDescent="0.25">
      <c r="A11" s="3" t="s">
        <v>3</v>
      </c>
      <c r="B11" s="1">
        <v>56500</v>
      </c>
      <c r="C11" s="9">
        <v>6</v>
      </c>
      <c r="D11" s="9">
        <f t="shared" si="0"/>
        <v>339000</v>
      </c>
      <c r="E11" s="9">
        <f t="shared" si="1"/>
        <v>36</v>
      </c>
      <c r="F11" s="11">
        <f>C11*B22+B23</f>
        <v>46396.853146853151</v>
      </c>
      <c r="G11" s="12">
        <f t="shared" si="2"/>
        <v>1.2177550020724217</v>
      </c>
    </row>
    <row r="12" spans="1:7" x14ac:dyDescent="0.25">
      <c r="A12" s="4" t="s">
        <v>4</v>
      </c>
      <c r="B12" s="1">
        <v>51000</v>
      </c>
      <c r="C12" s="9">
        <v>7</v>
      </c>
      <c r="D12" s="9">
        <f t="shared" si="0"/>
        <v>357000</v>
      </c>
      <c r="E12" s="9">
        <f t="shared" si="1"/>
        <v>49</v>
      </c>
      <c r="F12" s="11">
        <f>C12*B22+B23</f>
        <v>47353.146853146856</v>
      </c>
      <c r="G12" s="12">
        <f t="shared" si="2"/>
        <v>1.0770139555489919</v>
      </c>
    </row>
    <row r="13" spans="1:7" x14ac:dyDescent="0.25">
      <c r="A13" s="5" t="s">
        <v>5</v>
      </c>
      <c r="B13" s="1">
        <v>47000</v>
      </c>
      <c r="C13" s="9">
        <v>8</v>
      </c>
      <c r="D13" s="9">
        <f t="shared" si="0"/>
        <v>376000</v>
      </c>
      <c r="E13" s="9">
        <f t="shared" si="1"/>
        <v>64</v>
      </c>
      <c r="F13" s="11">
        <f>C13*B22+B23</f>
        <v>48309.440559440562</v>
      </c>
      <c r="G13" s="12">
        <f t="shared" si="2"/>
        <v>0.97289472731878546</v>
      </c>
    </row>
    <row r="14" spans="1:7" x14ac:dyDescent="0.25">
      <c r="A14" s="2" t="s">
        <v>2</v>
      </c>
      <c r="B14" s="1">
        <v>34000</v>
      </c>
      <c r="C14" s="9">
        <v>9</v>
      </c>
      <c r="D14" s="9">
        <f t="shared" si="0"/>
        <v>306000</v>
      </c>
      <c r="E14" s="9">
        <f t="shared" si="1"/>
        <v>81</v>
      </c>
      <c r="F14" s="11">
        <f>C14*B22+B23</f>
        <v>49265.734265734267</v>
      </c>
      <c r="G14" s="12">
        <f t="shared" si="2"/>
        <v>0.69013484740951025</v>
      </c>
    </row>
    <row r="15" spans="1:7" x14ac:dyDescent="0.25">
      <c r="A15" s="3" t="s">
        <v>3</v>
      </c>
      <c r="B15" s="1">
        <v>59000</v>
      </c>
      <c r="C15" s="9">
        <v>10</v>
      </c>
      <c r="D15" s="9">
        <f t="shared" si="0"/>
        <v>590000</v>
      </c>
      <c r="E15" s="9">
        <f t="shared" si="1"/>
        <v>100</v>
      </c>
      <c r="F15" s="11">
        <f>C15*B22+B23</f>
        <v>50222.02797202798</v>
      </c>
      <c r="G15" s="12">
        <f t="shared" si="2"/>
        <v>1.1747833049047933</v>
      </c>
    </row>
    <row r="16" spans="1:7" x14ac:dyDescent="0.25">
      <c r="A16" s="4" t="s">
        <v>4</v>
      </c>
      <c r="B16" s="1">
        <v>53000</v>
      </c>
      <c r="C16" s="9">
        <v>11</v>
      </c>
      <c r="D16" s="9">
        <f t="shared" si="0"/>
        <v>583000</v>
      </c>
      <c r="E16" s="9">
        <f t="shared" si="1"/>
        <v>121</v>
      </c>
      <c r="F16" s="11">
        <f>C16*B22+B23</f>
        <v>51178.321678321678</v>
      </c>
      <c r="G16" s="12">
        <f t="shared" si="2"/>
        <v>1.0355947256951561</v>
      </c>
    </row>
    <row r="17" spans="1:7" x14ac:dyDescent="0.25">
      <c r="A17" s="5" t="s">
        <v>5</v>
      </c>
      <c r="B17" s="1">
        <v>51000</v>
      </c>
      <c r="C17" s="9">
        <v>12</v>
      </c>
      <c r="D17" s="9">
        <f t="shared" si="0"/>
        <v>612000</v>
      </c>
      <c r="E17" s="9">
        <f t="shared" si="1"/>
        <v>144</v>
      </c>
      <c r="F17" s="11">
        <f>C17*B22+B23</f>
        <v>52134.61538461539</v>
      </c>
      <c r="G17" s="12">
        <f t="shared" si="2"/>
        <v>0.97823681298413856</v>
      </c>
    </row>
    <row r="18" spans="1:7" x14ac:dyDescent="0.25">
      <c r="A18" s="7" t="s">
        <v>11</v>
      </c>
      <c r="B18" s="9">
        <f>SUM(B6:B17)</f>
        <v>562500</v>
      </c>
      <c r="C18" s="10">
        <f>SUM(C6:C17)</f>
        <v>78</v>
      </c>
      <c r="D18" s="9">
        <f>SUM(D6:D17)</f>
        <v>3793000</v>
      </c>
      <c r="E18" s="9">
        <f>SUM(E6:E17)</f>
        <v>650</v>
      </c>
    </row>
    <row r="19" spans="1:7" x14ac:dyDescent="0.25">
      <c r="A19" s="7" t="s">
        <v>12</v>
      </c>
      <c r="B19" s="19">
        <f>AVERAGE(B6:B17)</f>
        <v>46875</v>
      </c>
    </row>
    <row r="20" spans="1:7" x14ac:dyDescent="0.25">
      <c r="A20" s="7" t="s">
        <v>13</v>
      </c>
      <c r="B20" s="9">
        <f>AVERAGE(C6:C17)</f>
        <v>6.5</v>
      </c>
    </row>
    <row r="21" spans="1:7" x14ac:dyDescent="0.25">
      <c r="A21" s="7" t="s">
        <v>14</v>
      </c>
      <c r="B21" s="9">
        <f>COUNT(C6:C17)</f>
        <v>12</v>
      </c>
    </row>
    <row r="22" spans="1:7" x14ac:dyDescent="0.25">
      <c r="A22" s="7" t="s">
        <v>15</v>
      </c>
      <c r="B22" s="11">
        <f>(D18-B21*B20*B19)/(E18-B21*B20*B20)</f>
        <v>956.29370629370635</v>
      </c>
    </row>
    <row r="23" spans="1:7" x14ac:dyDescent="0.25">
      <c r="A23" s="7" t="s">
        <v>16</v>
      </c>
      <c r="B23" s="11">
        <f>B19-B22*B20</f>
        <v>40659.090909090912</v>
      </c>
    </row>
    <row r="24" spans="1:7" x14ac:dyDescent="0.25">
      <c r="A24" s="7" t="s">
        <v>6</v>
      </c>
      <c r="B24" s="9" t="s">
        <v>17</v>
      </c>
    </row>
    <row r="43" spans="1:5" x14ac:dyDescent="0.25">
      <c r="A43" s="27" t="s">
        <v>19</v>
      </c>
      <c r="B43" s="28"/>
      <c r="C43" s="28"/>
      <c r="D43" s="28"/>
      <c r="E43" s="29"/>
    </row>
    <row r="44" spans="1:5" x14ac:dyDescent="0.25">
      <c r="A44" s="14" t="s">
        <v>20</v>
      </c>
      <c r="B44" s="14"/>
      <c r="C44" s="14" t="s">
        <v>7</v>
      </c>
      <c r="D44" s="14" t="s">
        <v>10</v>
      </c>
      <c r="E44" s="14" t="s">
        <v>21</v>
      </c>
    </row>
    <row r="45" spans="1:5" x14ac:dyDescent="0.25">
      <c r="A45" s="2" t="s">
        <v>22</v>
      </c>
      <c r="B45" s="15">
        <f>AVERAGE(G6,G10,G14)</f>
        <v>0.71642011135049899</v>
      </c>
      <c r="C45" s="2">
        <v>13</v>
      </c>
      <c r="D45" s="15">
        <f>B22*C45+B23</f>
        <v>53090.909090909096</v>
      </c>
      <c r="E45" s="15">
        <f>D45*B45</f>
        <v>38035.395002608311</v>
      </c>
    </row>
    <row r="46" spans="1:5" x14ac:dyDescent="0.25">
      <c r="A46" s="3" t="s">
        <v>23</v>
      </c>
      <c r="B46" s="16">
        <f>AVERAGE(G7,G11,G15)</f>
        <v>1.2124991487440921</v>
      </c>
      <c r="C46" s="3">
        <v>14</v>
      </c>
      <c r="D46" s="16">
        <f>C45*B22+B23</f>
        <v>53090.909090909096</v>
      </c>
      <c r="E46" s="16">
        <f t="shared" ref="E46:E48" si="3">D46*B46</f>
        <v>64372.682078777259</v>
      </c>
    </row>
    <row r="47" spans="1:5" x14ac:dyDescent="0.25">
      <c r="A47" s="4" t="s">
        <v>24</v>
      </c>
      <c r="B47" s="17">
        <f>AVERAGE(G8,G12,G16)</f>
        <v>1.0832694854421614</v>
      </c>
      <c r="C47" s="4">
        <v>15</v>
      </c>
      <c r="D47" s="17">
        <f>C47*B22+B23</f>
        <v>55003.496503496506</v>
      </c>
      <c r="E47" s="17">
        <f t="shared" si="3"/>
        <v>59583.609354862383</v>
      </c>
    </row>
    <row r="48" spans="1:5" x14ac:dyDescent="0.25">
      <c r="A48" s="5" t="s">
        <v>25</v>
      </c>
      <c r="B48" s="18">
        <f>AVERAGE(G9,G13,G17)</f>
        <v>0.98757505787656907</v>
      </c>
      <c r="C48" s="5">
        <v>16</v>
      </c>
      <c r="D48" s="18">
        <f>C48*B22+B23</f>
        <v>55959.790209790212</v>
      </c>
      <c r="E48" s="18">
        <f t="shared" si="3"/>
        <v>55264.493055194231</v>
      </c>
    </row>
    <row r="52" spans="1:6" ht="14.45" customHeight="1" x14ac:dyDescent="0.25">
      <c r="A52" s="30" t="s">
        <v>50</v>
      </c>
      <c r="B52" s="30"/>
      <c r="C52" s="30"/>
      <c r="D52" s="30"/>
      <c r="E52" s="30"/>
      <c r="F52" s="30"/>
    </row>
    <row r="53" spans="1:6" x14ac:dyDescent="0.25">
      <c r="A53" s="30"/>
      <c r="B53" s="30"/>
      <c r="C53" s="30"/>
      <c r="D53" s="30"/>
      <c r="E53" s="30"/>
      <c r="F53" s="30"/>
    </row>
    <row r="55" spans="1:6" x14ac:dyDescent="0.25">
      <c r="A55" s="26"/>
      <c r="B55" s="26"/>
      <c r="C55" s="26"/>
      <c r="D55" s="26"/>
      <c r="E55" s="26"/>
      <c r="F55" s="26"/>
    </row>
    <row r="57" spans="1:6" x14ac:dyDescent="0.25">
      <c r="A57" s="20" t="s">
        <v>26</v>
      </c>
      <c r="B57" s="20" t="s">
        <v>33</v>
      </c>
      <c r="C57" s="20" t="s">
        <v>34</v>
      </c>
      <c r="D57" s="20" t="s">
        <v>35</v>
      </c>
      <c r="E57" s="20" t="s">
        <v>36</v>
      </c>
      <c r="F57" s="20" t="s">
        <v>37</v>
      </c>
    </row>
    <row r="58" spans="1:6" ht="30" x14ac:dyDescent="0.25">
      <c r="A58" s="23" t="s">
        <v>55</v>
      </c>
      <c r="B58" s="9">
        <v>80000</v>
      </c>
      <c r="C58" s="9">
        <v>30000</v>
      </c>
      <c r="D58" s="9">
        <v>12000</v>
      </c>
      <c r="E58" s="9">
        <v>15000</v>
      </c>
      <c r="F58" s="9">
        <v>4000</v>
      </c>
    </row>
    <row r="59" spans="1:6" x14ac:dyDescent="0.25">
      <c r="A59" s="23" t="s">
        <v>56</v>
      </c>
      <c r="B59" s="9">
        <v>6</v>
      </c>
      <c r="C59" s="9">
        <v>10</v>
      </c>
      <c r="D59" s="9">
        <v>4</v>
      </c>
      <c r="E59" s="9">
        <v>15</v>
      </c>
      <c r="F59" s="9">
        <v>12</v>
      </c>
    </row>
    <row r="60" spans="1:6" x14ac:dyDescent="0.25">
      <c r="A60" s="23" t="s">
        <v>29</v>
      </c>
      <c r="B60" s="9">
        <v>2000</v>
      </c>
      <c r="C60" s="9">
        <v>2400</v>
      </c>
      <c r="D60" s="9">
        <v>1400</v>
      </c>
      <c r="E60" s="9">
        <v>3500</v>
      </c>
      <c r="F60" s="9">
        <v>2800</v>
      </c>
    </row>
    <row r="61" spans="1:6" ht="30" x14ac:dyDescent="0.25">
      <c r="A61" s="23" t="s">
        <v>57</v>
      </c>
      <c r="B61" s="9">
        <v>2000</v>
      </c>
      <c r="C61" s="9">
        <v>1900</v>
      </c>
      <c r="D61" s="9">
        <v>1100</v>
      </c>
      <c r="E61" s="9">
        <v>3000</v>
      </c>
      <c r="F61" s="9">
        <v>2000</v>
      </c>
    </row>
    <row r="62" spans="1:6" x14ac:dyDescent="0.25">
      <c r="A62" s="23" t="s">
        <v>32</v>
      </c>
      <c r="B62" s="9">
        <v>800</v>
      </c>
      <c r="C62" s="9">
        <v>700</v>
      </c>
      <c r="D62" s="9">
        <v>500</v>
      </c>
      <c r="E62" s="9">
        <v>1200</v>
      </c>
      <c r="F62" s="9">
        <v>800</v>
      </c>
    </row>
    <row r="63" spans="1:6" x14ac:dyDescent="0.25">
      <c r="A63" s="23" t="s">
        <v>31</v>
      </c>
      <c r="B63" s="9">
        <v>1200</v>
      </c>
      <c r="C63" s="9">
        <v>1200</v>
      </c>
      <c r="D63" s="9">
        <v>600</v>
      </c>
      <c r="E63" s="9">
        <v>1800</v>
      </c>
      <c r="F63" s="9">
        <v>1200</v>
      </c>
    </row>
    <row r="64" spans="1:6" x14ac:dyDescent="0.25">
      <c r="A64" s="23" t="s">
        <v>42</v>
      </c>
      <c r="B64" s="9">
        <f>B60-B62</f>
        <v>1200</v>
      </c>
      <c r="C64" s="9">
        <f t="shared" ref="C64:F64" si="4">C60-C62</f>
        <v>1700</v>
      </c>
      <c r="D64" s="9">
        <f>D60-D62</f>
        <v>900</v>
      </c>
      <c r="E64" s="9">
        <f t="shared" si="4"/>
        <v>2300</v>
      </c>
      <c r="F64" s="9">
        <f t="shared" si="4"/>
        <v>2000</v>
      </c>
    </row>
    <row r="65" spans="1:6" x14ac:dyDescent="0.25">
      <c r="A65" s="23" t="s">
        <v>43</v>
      </c>
      <c r="B65" s="9">
        <f>B64/B59</f>
        <v>200</v>
      </c>
      <c r="C65" s="9">
        <f t="shared" ref="C65:F65" si="5">C64/C59</f>
        <v>170</v>
      </c>
      <c r="D65" s="9">
        <f>D64/D59</f>
        <v>225</v>
      </c>
      <c r="E65" s="11">
        <f t="shared" si="5"/>
        <v>153.33333333333334</v>
      </c>
      <c r="F65" s="11">
        <f t="shared" si="5"/>
        <v>166.66666666666666</v>
      </c>
    </row>
    <row r="66" spans="1:6" x14ac:dyDescent="0.25">
      <c r="A66" s="24"/>
    </row>
    <row r="67" spans="1:6" ht="30" x14ac:dyDescent="0.25">
      <c r="A67" s="23" t="s">
        <v>47</v>
      </c>
      <c r="B67" s="9">
        <v>1002000</v>
      </c>
    </row>
    <row r="68" spans="1:6" x14ac:dyDescent="0.25">
      <c r="A68" s="23" t="s">
        <v>26</v>
      </c>
      <c r="B68" s="9" t="s">
        <v>35</v>
      </c>
      <c r="C68" s="9" t="s">
        <v>33</v>
      </c>
      <c r="D68" s="9" t="s">
        <v>34</v>
      </c>
      <c r="E68" s="9" t="s">
        <v>37</v>
      </c>
      <c r="F68" s="9" t="s">
        <v>36</v>
      </c>
    </row>
    <row r="69" spans="1:6" x14ac:dyDescent="0.25">
      <c r="A69" s="23" t="s">
        <v>44</v>
      </c>
      <c r="B69" s="9">
        <v>12000</v>
      </c>
      <c r="C69" s="9">
        <v>80000</v>
      </c>
      <c r="D69" s="9">
        <v>30000</v>
      </c>
      <c r="E69" s="9">
        <v>4000</v>
      </c>
      <c r="F69" s="9">
        <v>8400</v>
      </c>
    </row>
    <row r="70" spans="1:6" ht="30" x14ac:dyDescent="0.25">
      <c r="A70" s="23" t="s">
        <v>46</v>
      </c>
      <c r="B70" s="9">
        <f>B69*D59</f>
        <v>48000</v>
      </c>
      <c r="C70" s="9">
        <f>C69*B59</f>
        <v>480000</v>
      </c>
      <c r="D70" s="9">
        <f>D69*C59</f>
        <v>300000</v>
      </c>
      <c r="E70" s="9">
        <f>E69*F59</f>
        <v>48000</v>
      </c>
      <c r="F70" s="9">
        <f>F69*E59</f>
        <v>126000</v>
      </c>
    </row>
    <row r="71" spans="1:6" ht="30" x14ac:dyDescent="0.25">
      <c r="A71" s="23" t="s">
        <v>45</v>
      </c>
      <c r="B71" s="9">
        <f>B67-B70</f>
        <v>954000</v>
      </c>
      <c r="C71" s="9">
        <f>B71-C70</f>
        <v>474000</v>
      </c>
      <c r="D71" s="9">
        <f t="shared" ref="D71:F71" si="6">C71-D70</f>
        <v>174000</v>
      </c>
      <c r="E71" s="9">
        <f t="shared" si="6"/>
        <v>126000</v>
      </c>
      <c r="F71" s="9">
        <f t="shared" si="6"/>
        <v>0</v>
      </c>
    </row>
    <row r="72" spans="1:6" x14ac:dyDescent="0.25">
      <c r="A72" s="32" t="s">
        <v>48</v>
      </c>
      <c r="B72" s="32"/>
      <c r="C72" s="32"/>
      <c r="D72" s="32"/>
      <c r="E72" s="32"/>
      <c r="F72" s="32"/>
    </row>
    <row r="73" spans="1:6" x14ac:dyDescent="0.25">
      <c r="A73" s="32"/>
      <c r="B73" s="32"/>
      <c r="C73" s="32"/>
      <c r="D73" s="32"/>
      <c r="E73" s="32"/>
      <c r="F73" s="32"/>
    </row>
    <row r="75" spans="1:6" x14ac:dyDescent="0.25">
      <c r="A75" s="26"/>
      <c r="B75" s="26"/>
      <c r="C75" s="26"/>
      <c r="D75" s="26"/>
      <c r="E75" s="26"/>
      <c r="F75" s="26"/>
    </row>
    <row r="77" spans="1:6" x14ac:dyDescent="0.25">
      <c r="A77" s="20" t="s">
        <v>26</v>
      </c>
      <c r="B77" s="20" t="s">
        <v>33</v>
      </c>
      <c r="C77" s="20" t="s">
        <v>34</v>
      </c>
      <c r="D77" s="20" t="s">
        <v>35</v>
      </c>
      <c r="E77" s="20" t="s">
        <v>36</v>
      </c>
      <c r="F77" s="20" t="s">
        <v>37</v>
      </c>
    </row>
    <row r="78" spans="1:6" ht="30" x14ac:dyDescent="0.25">
      <c r="A78" s="23" t="s">
        <v>27</v>
      </c>
      <c r="B78" s="9">
        <v>80000</v>
      </c>
      <c r="C78" s="9">
        <v>30000</v>
      </c>
      <c r="D78" s="9">
        <v>12000</v>
      </c>
      <c r="E78" s="9">
        <v>15000</v>
      </c>
      <c r="F78" s="9">
        <v>4000</v>
      </c>
    </row>
    <row r="79" spans="1:6" ht="30" x14ac:dyDescent="0.25">
      <c r="A79" s="23" t="s">
        <v>28</v>
      </c>
      <c r="B79" s="9">
        <v>6</v>
      </c>
      <c r="C79" s="9">
        <v>10</v>
      </c>
      <c r="D79" s="9">
        <v>4</v>
      </c>
      <c r="E79" s="9">
        <v>15</v>
      </c>
      <c r="F79" s="9">
        <v>12</v>
      </c>
    </row>
    <row r="80" spans="1:6" x14ac:dyDescent="0.25">
      <c r="A80" s="23" t="s">
        <v>29</v>
      </c>
      <c r="B80" s="9">
        <v>2000</v>
      </c>
      <c r="C80" s="9">
        <v>2400</v>
      </c>
      <c r="D80" s="9">
        <v>1400</v>
      </c>
      <c r="E80" s="9">
        <v>3500</v>
      </c>
      <c r="F80" s="9">
        <v>2800</v>
      </c>
    </row>
    <row r="81" spans="1:6" ht="30" x14ac:dyDescent="0.25">
      <c r="A81" s="23" t="s">
        <v>30</v>
      </c>
      <c r="B81" s="9">
        <v>2000</v>
      </c>
      <c r="C81" s="9">
        <v>1900</v>
      </c>
      <c r="D81" s="9">
        <v>1100</v>
      </c>
      <c r="E81" s="9">
        <v>3000</v>
      </c>
      <c r="F81" s="9">
        <v>2000</v>
      </c>
    </row>
    <row r="82" spans="1:6" x14ac:dyDescent="0.25">
      <c r="A82" s="23" t="s">
        <v>32</v>
      </c>
      <c r="B82" s="9">
        <v>800</v>
      </c>
      <c r="C82" s="9">
        <v>700</v>
      </c>
      <c r="D82" s="9">
        <v>500</v>
      </c>
      <c r="E82" s="9">
        <v>1200</v>
      </c>
      <c r="F82" s="9">
        <v>800</v>
      </c>
    </row>
    <row r="83" spans="1:6" x14ac:dyDescent="0.25">
      <c r="A83" s="23" t="s">
        <v>31</v>
      </c>
      <c r="B83" s="9">
        <v>1200</v>
      </c>
      <c r="C83" s="9">
        <v>1200</v>
      </c>
      <c r="D83" s="9">
        <v>600</v>
      </c>
      <c r="E83" s="9">
        <v>1800</v>
      </c>
      <c r="F83" s="9">
        <v>1200</v>
      </c>
    </row>
    <row r="84" spans="1:6" x14ac:dyDescent="0.25">
      <c r="A84" s="23" t="s">
        <v>38</v>
      </c>
      <c r="B84" s="22">
        <f>B78*B79</f>
        <v>480000</v>
      </c>
      <c r="C84" s="22">
        <f t="shared" ref="C84:F84" si="7">C78*C79</f>
        <v>300000</v>
      </c>
      <c r="D84" s="22">
        <f t="shared" si="7"/>
        <v>48000</v>
      </c>
      <c r="E84" s="22">
        <f t="shared" si="7"/>
        <v>225000</v>
      </c>
      <c r="F84" s="22">
        <f t="shared" si="7"/>
        <v>48000</v>
      </c>
    </row>
    <row r="85" spans="1:6" x14ac:dyDescent="0.25">
      <c r="A85" s="23" t="s">
        <v>39</v>
      </c>
      <c r="B85" s="11">
        <f>B80-B82</f>
        <v>1200</v>
      </c>
      <c r="C85" s="11">
        <f t="shared" ref="C85:F85" si="8">C80-C82</f>
        <v>1700</v>
      </c>
      <c r="D85" s="11">
        <f t="shared" si="8"/>
        <v>900</v>
      </c>
      <c r="E85" s="11">
        <f t="shared" si="8"/>
        <v>2300</v>
      </c>
      <c r="F85" s="11">
        <f t="shared" si="8"/>
        <v>2000</v>
      </c>
    </row>
    <row r="86" spans="1:6" ht="30" x14ac:dyDescent="0.25">
      <c r="A86" s="23" t="s">
        <v>40</v>
      </c>
      <c r="B86" s="11">
        <f>B79</f>
        <v>6</v>
      </c>
      <c r="C86" s="11">
        <f t="shared" ref="C86:F86" si="9">C79</f>
        <v>10</v>
      </c>
      <c r="D86" s="11">
        <f t="shared" si="9"/>
        <v>4</v>
      </c>
      <c r="E86" s="11">
        <f t="shared" si="9"/>
        <v>15</v>
      </c>
      <c r="F86" s="11">
        <f t="shared" si="9"/>
        <v>12</v>
      </c>
    </row>
    <row r="87" spans="1:6" x14ac:dyDescent="0.25">
      <c r="A87" s="23" t="s">
        <v>41</v>
      </c>
      <c r="B87" s="11">
        <f>B85/B86</f>
        <v>200</v>
      </c>
      <c r="C87" s="11">
        <f t="shared" ref="C87:F87" si="10">C85/C86</f>
        <v>170</v>
      </c>
      <c r="D87" s="11">
        <f t="shared" si="10"/>
        <v>225</v>
      </c>
      <c r="E87" s="11">
        <f t="shared" si="10"/>
        <v>153.33333333333334</v>
      </c>
      <c r="F87" s="11">
        <f t="shared" si="10"/>
        <v>166.66666666666666</v>
      </c>
    </row>
    <row r="89" spans="1:6" x14ac:dyDescent="0.25">
      <c r="A89" s="23" t="s">
        <v>26</v>
      </c>
      <c r="B89" s="9" t="s">
        <v>35</v>
      </c>
      <c r="C89" s="9" t="s">
        <v>33</v>
      </c>
      <c r="D89" s="9" t="s">
        <v>34</v>
      </c>
      <c r="E89" s="9" t="s">
        <v>37</v>
      </c>
      <c r="F89" s="9" t="s">
        <v>36</v>
      </c>
    </row>
    <row r="90" spans="1:6" x14ac:dyDescent="0.25">
      <c r="A90" s="23" t="s">
        <v>41</v>
      </c>
      <c r="B90" s="11">
        <f>D87</f>
        <v>225</v>
      </c>
      <c r="C90" s="11">
        <f>B87</f>
        <v>200</v>
      </c>
      <c r="D90" s="11">
        <f>C87</f>
        <v>170</v>
      </c>
      <c r="E90" s="11">
        <f>F87</f>
        <v>166.66666666666666</v>
      </c>
      <c r="F90" s="11">
        <f>E87</f>
        <v>153.33333333333334</v>
      </c>
    </row>
    <row r="91" spans="1:6" ht="30" x14ac:dyDescent="0.25">
      <c r="A91" s="23" t="s">
        <v>51</v>
      </c>
      <c r="B91" s="9">
        <f>D78</f>
        <v>12000</v>
      </c>
      <c r="C91" s="9">
        <f>B78</f>
        <v>80000</v>
      </c>
      <c r="D91" s="9">
        <f>C78</f>
        <v>30000</v>
      </c>
      <c r="E91" s="9">
        <f>F78</f>
        <v>4000</v>
      </c>
      <c r="F91" s="9">
        <f>E78</f>
        <v>15000</v>
      </c>
    </row>
    <row r="92" spans="1:6" x14ac:dyDescent="0.25">
      <c r="A92" s="23" t="s">
        <v>52</v>
      </c>
      <c r="B92" s="9">
        <f>D79</f>
        <v>4</v>
      </c>
      <c r="C92" s="9">
        <f>B79</f>
        <v>6</v>
      </c>
      <c r="D92" s="9">
        <f>C79</f>
        <v>10</v>
      </c>
      <c r="E92" s="9">
        <f>F79</f>
        <v>12</v>
      </c>
      <c r="F92" s="9">
        <f>E79</f>
        <v>15</v>
      </c>
    </row>
    <row r="93" spans="1:6" ht="30" x14ac:dyDescent="0.25">
      <c r="A93" s="23" t="s">
        <v>53</v>
      </c>
      <c r="B93" s="9">
        <f>B91*B92</f>
        <v>48000</v>
      </c>
      <c r="C93" s="9">
        <f t="shared" ref="C93:F93" si="11">C91*C92</f>
        <v>480000</v>
      </c>
      <c r="D93" s="9">
        <f>D91*D92</f>
        <v>300000</v>
      </c>
      <c r="E93" s="9">
        <f t="shared" si="11"/>
        <v>48000</v>
      </c>
      <c r="F93" s="9">
        <f t="shared" si="11"/>
        <v>225000</v>
      </c>
    </row>
    <row r="94" spans="1:6" x14ac:dyDescent="0.25">
      <c r="A94" s="23" t="s">
        <v>54</v>
      </c>
      <c r="B94" s="9">
        <f>B93</f>
        <v>48000</v>
      </c>
      <c r="C94" s="9">
        <f>B94+C93</f>
        <v>528000</v>
      </c>
      <c r="D94" s="9">
        <f>C94+D93</f>
        <v>828000</v>
      </c>
      <c r="E94" s="9">
        <f t="shared" ref="D94:F94" si="12">D94+E93</f>
        <v>876000</v>
      </c>
      <c r="F94" s="25">
        <f t="shared" si="12"/>
        <v>1101000</v>
      </c>
    </row>
    <row r="95" spans="1:6" x14ac:dyDescent="0.25">
      <c r="A95" s="9"/>
      <c r="B95" s="9"/>
      <c r="C95" s="9"/>
      <c r="D95" s="9"/>
      <c r="E95" s="9"/>
      <c r="F95" s="9"/>
    </row>
  </sheetData>
  <mergeCells count="7">
    <mergeCell ref="A1:G2"/>
    <mergeCell ref="A55:F55"/>
    <mergeCell ref="A75:F75"/>
    <mergeCell ref="A43:E43"/>
    <mergeCell ref="A52:F53"/>
    <mergeCell ref="A4:G4"/>
    <mergeCell ref="A72:F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E210-15E7-40A2-BB2D-896963FE60AC}">
  <dimension ref="A1:F32"/>
  <sheetViews>
    <sheetView workbookViewId="0">
      <selection activeCell="B15" sqref="B15"/>
    </sheetView>
  </sheetViews>
  <sheetFormatPr baseColWidth="10" defaultRowHeight="15" x14ac:dyDescent="0.25"/>
  <cols>
    <col min="1" max="1" width="26" bestFit="1" customWidth="1"/>
  </cols>
  <sheetData>
    <row r="1" spans="1:6" x14ac:dyDescent="0.25">
      <c r="A1" s="20" t="s">
        <v>26</v>
      </c>
      <c r="B1" s="20" t="s">
        <v>33</v>
      </c>
      <c r="C1" s="20" t="s">
        <v>34</v>
      </c>
      <c r="D1" s="20" t="s">
        <v>35</v>
      </c>
      <c r="E1" s="20" t="s">
        <v>36</v>
      </c>
      <c r="F1" s="20" t="s">
        <v>37</v>
      </c>
    </row>
    <row r="2" spans="1:6" x14ac:dyDescent="0.25">
      <c r="A2" s="20" t="s">
        <v>27</v>
      </c>
      <c r="B2" s="9">
        <v>80000</v>
      </c>
      <c r="C2" s="9">
        <v>30000</v>
      </c>
      <c r="D2" s="9">
        <v>12000</v>
      </c>
      <c r="E2" s="9">
        <v>15000</v>
      </c>
      <c r="F2" s="9">
        <v>4000</v>
      </c>
    </row>
    <row r="3" spans="1:6" x14ac:dyDescent="0.25">
      <c r="A3" s="20" t="s">
        <v>28</v>
      </c>
      <c r="B3" s="9">
        <v>6</v>
      </c>
      <c r="C3" s="9">
        <v>10</v>
      </c>
      <c r="D3" s="9">
        <v>4</v>
      </c>
      <c r="E3" s="9">
        <v>15</v>
      </c>
      <c r="F3" s="9">
        <v>12</v>
      </c>
    </row>
    <row r="4" spans="1:6" x14ac:dyDescent="0.25">
      <c r="A4" s="20" t="s">
        <v>29</v>
      </c>
      <c r="B4" s="9">
        <v>2000</v>
      </c>
      <c r="C4" s="9">
        <v>2400</v>
      </c>
      <c r="D4" s="9">
        <v>1400</v>
      </c>
      <c r="E4" s="9">
        <v>3500</v>
      </c>
      <c r="F4" s="9">
        <v>2800</v>
      </c>
    </row>
    <row r="5" spans="1:6" x14ac:dyDescent="0.25">
      <c r="A5" s="20" t="s">
        <v>30</v>
      </c>
      <c r="B5" s="9">
        <v>2000</v>
      </c>
      <c r="C5" s="9">
        <v>1900</v>
      </c>
      <c r="D5" s="9">
        <v>1100</v>
      </c>
      <c r="E5" s="9">
        <v>3000</v>
      </c>
      <c r="F5" s="9">
        <v>2000</v>
      </c>
    </row>
    <row r="6" spans="1:6" x14ac:dyDescent="0.25">
      <c r="A6" s="20" t="s">
        <v>32</v>
      </c>
      <c r="B6" s="9">
        <v>800</v>
      </c>
      <c r="C6" s="9">
        <v>700</v>
      </c>
      <c r="D6" s="9">
        <v>500</v>
      </c>
      <c r="E6" s="9">
        <v>1200</v>
      </c>
      <c r="F6" s="9">
        <v>800</v>
      </c>
    </row>
    <row r="7" spans="1:6" x14ac:dyDescent="0.25">
      <c r="A7" s="20" t="s">
        <v>31</v>
      </c>
      <c r="B7" s="9">
        <v>1200</v>
      </c>
      <c r="C7" s="9">
        <v>1200</v>
      </c>
      <c r="D7" s="9">
        <v>600</v>
      </c>
      <c r="E7" s="9">
        <v>1800</v>
      </c>
      <c r="F7" s="9">
        <v>1200</v>
      </c>
    </row>
    <row r="8" spans="1:6" x14ac:dyDescent="0.25">
      <c r="A8" s="20" t="s">
        <v>42</v>
      </c>
      <c r="B8" s="9">
        <f>B4-B6</f>
        <v>1200</v>
      </c>
      <c r="C8" s="9">
        <f t="shared" ref="C8:F8" si="0">C4-C6</f>
        <v>1700</v>
      </c>
      <c r="D8" s="9">
        <f t="shared" si="0"/>
        <v>900</v>
      </c>
      <c r="E8" s="9">
        <f t="shared" si="0"/>
        <v>2300</v>
      </c>
      <c r="F8" s="9">
        <f t="shared" si="0"/>
        <v>2000</v>
      </c>
    </row>
    <row r="9" spans="1:6" x14ac:dyDescent="0.25">
      <c r="A9" s="20" t="s">
        <v>43</v>
      </c>
      <c r="B9" s="9">
        <f>B8/B3</f>
        <v>200</v>
      </c>
      <c r="C9" s="9">
        <f t="shared" ref="C9:F9" si="1">C8/C3</f>
        <v>170</v>
      </c>
      <c r="D9" s="9">
        <f t="shared" si="1"/>
        <v>225</v>
      </c>
      <c r="E9" s="11">
        <f t="shared" si="1"/>
        <v>153.33333333333334</v>
      </c>
      <c r="F9" s="11">
        <f t="shared" si="1"/>
        <v>166.66666666666666</v>
      </c>
    </row>
    <row r="11" spans="1:6" x14ac:dyDescent="0.25">
      <c r="A11" s="20" t="s">
        <v>47</v>
      </c>
      <c r="B11" s="9">
        <v>1002000</v>
      </c>
    </row>
    <row r="12" spans="1:6" x14ac:dyDescent="0.25">
      <c r="A12" s="20" t="s">
        <v>26</v>
      </c>
      <c r="B12" s="9" t="s">
        <v>35</v>
      </c>
      <c r="C12" s="9" t="s">
        <v>33</v>
      </c>
      <c r="D12" s="9" t="s">
        <v>34</v>
      </c>
      <c r="E12" s="9" t="s">
        <v>37</v>
      </c>
      <c r="F12" s="9" t="s">
        <v>36</v>
      </c>
    </row>
    <row r="13" spans="1:6" x14ac:dyDescent="0.25">
      <c r="A13" s="20" t="s">
        <v>44</v>
      </c>
      <c r="B13" s="9">
        <v>12000</v>
      </c>
      <c r="C13" s="9">
        <v>80000</v>
      </c>
      <c r="D13" s="9">
        <v>30000</v>
      </c>
      <c r="E13" s="9">
        <v>4000</v>
      </c>
      <c r="F13" s="9">
        <v>8400</v>
      </c>
    </row>
    <row r="14" spans="1:6" x14ac:dyDescent="0.25">
      <c r="A14" s="20" t="s">
        <v>46</v>
      </c>
      <c r="B14" s="9">
        <f>B13*D3</f>
        <v>48000</v>
      </c>
      <c r="C14" s="9">
        <f>C13*B3</f>
        <v>480000</v>
      </c>
      <c r="D14" s="9">
        <f>D13*C3</f>
        <v>300000</v>
      </c>
      <c r="E14" s="9">
        <f>E13*F3</f>
        <v>48000</v>
      </c>
      <c r="F14" s="9">
        <f>F13*E3</f>
        <v>126000</v>
      </c>
    </row>
    <row r="15" spans="1:6" x14ac:dyDescent="0.25">
      <c r="A15" s="20" t="s">
        <v>45</v>
      </c>
      <c r="B15" s="9">
        <f>B11-B14</f>
        <v>954000</v>
      </c>
      <c r="C15" s="9">
        <f>B15-C14</f>
        <v>474000</v>
      </c>
      <c r="D15" s="9">
        <f t="shared" ref="D15:F15" si="2">C15-D14</f>
        <v>174000</v>
      </c>
      <c r="E15" s="9">
        <f t="shared" si="2"/>
        <v>126000</v>
      </c>
      <c r="F15" s="9">
        <f t="shared" si="2"/>
        <v>0</v>
      </c>
    </row>
    <row r="16" spans="1:6" x14ac:dyDescent="0.25">
      <c r="A16" s="34" t="s">
        <v>48</v>
      </c>
      <c r="B16" s="35"/>
      <c r="C16" s="35"/>
      <c r="D16" s="35"/>
      <c r="E16" s="35"/>
      <c r="F16" s="35"/>
    </row>
    <row r="17" spans="1:6" x14ac:dyDescent="0.25">
      <c r="A17" s="36"/>
      <c r="B17" s="37"/>
      <c r="C17" s="37"/>
      <c r="D17" s="37"/>
      <c r="E17" s="37"/>
      <c r="F17" s="37"/>
    </row>
    <row r="22" spans="1:6" x14ac:dyDescent="0.25">
      <c r="A22" s="20" t="s">
        <v>26</v>
      </c>
      <c r="B22" s="20" t="s">
        <v>33</v>
      </c>
      <c r="C22" s="20" t="s">
        <v>34</v>
      </c>
      <c r="D22" s="20" t="s">
        <v>35</v>
      </c>
      <c r="E22" s="20" t="s">
        <v>36</v>
      </c>
      <c r="F22" s="20" t="s">
        <v>37</v>
      </c>
    </row>
    <row r="23" spans="1:6" x14ac:dyDescent="0.25">
      <c r="A23" s="20" t="s">
        <v>27</v>
      </c>
      <c r="B23" s="9">
        <v>80000</v>
      </c>
      <c r="C23" s="9">
        <v>30000</v>
      </c>
      <c r="D23" s="9">
        <v>12000</v>
      </c>
      <c r="E23" s="9">
        <v>15000</v>
      </c>
      <c r="F23" s="9">
        <v>4000</v>
      </c>
    </row>
    <row r="24" spans="1:6" x14ac:dyDescent="0.25">
      <c r="A24" s="20" t="s">
        <v>28</v>
      </c>
      <c r="B24" s="9">
        <v>6</v>
      </c>
      <c r="C24" s="9">
        <v>10</v>
      </c>
      <c r="D24" s="9">
        <v>4</v>
      </c>
      <c r="E24" s="9">
        <v>15</v>
      </c>
      <c r="F24" s="9">
        <v>12</v>
      </c>
    </row>
    <row r="25" spans="1:6" x14ac:dyDescent="0.25">
      <c r="A25" s="20" t="s">
        <v>29</v>
      </c>
      <c r="B25" s="9">
        <v>2000</v>
      </c>
      <c r="C25" s="9">
        <v>2400</v>
      </c>
      <c r="D25" s="9">
        <v>1400</v>
      </c>
      <c r="E25" s="9">
        <v>3500</v>
      </c>
      <c r="F25" s="9">
        <v>2800</v>
      </c>
    </row>
    <row r="26" spans="1:6" x14ac:dyDescent="0.25">
      <c r="A26" s="20" t="s">
        <v>30</v>
      </c>
      <c r="B26" s="9">
        <v>2000</v>
      </c>
      <c r="C26" s="9">
        <v>1900</v>
      </c>
      <c r="D26" s="9">
        <v>1100</v>
      </c>
      <c r="E26" s="9">
        <v>3000</v>
      </c>
      <c r="F26" s="9">
        <v>2000</v>
      </c>
    </row>
    <row r="27" spans="1:6" x14ac:dyDescent="0.25">
      <c r="A27" s="20" t="s">
        <v>32</v>
      </c>
      <c r="B27" s="9">
        <v>800</v>
      </c>
      <c r="C27" s="9">
        <v>700</v>
      </c>
      <c r="D27" s="9">
        <v>500</v>
      </c>
      <c r="E27" s="9">
        <v>1200</v>
      </c>
      <c r="F27" s="9">
        <v>800</v>
      </c>
    </row>
    <row r="28" spans="1:6" x14ac:dyDescent="0.25">
      <c r="A28" s="20" t="s">
        <v>31</v>
      </c>
      <c r="B28" s="9">
        <v>1200</v>
      </c>
      <c r="C28" s="9">
        <v>1200</v>
      </c>
      <c r="D28" s="9">
        <v>600</v>
      </c>
      <c r="E28" s="9">
        <v>1800</v>
      </c>
      <c r="F28" s="9">
        <v>1200</v>
      </c>
    </row>
    <row r="29" spans="1:6" x14ac:dyDescent="0.25">
      <c r="A29" s="20" t="s">
        <v>38</v>
      </c>
      <c r="B29" s="22">
        <f>B23*B24</f>
        <v>480000</v>
      </c>
      <c r="C29" s="22">
        <f t="shared" ref="C29:F29" si="3">C23*C24</f>
        <v>300000</v>
      </c>
      <c r="D29" s="22">
        <f t="shared" si="3"/>
        <v>48000</v>
      </c>
      <c r="E29" s="22">
        <f t="shared" si="3"/>
        <v>225000</v>
      </c>
      <c r="F29" s="22">
        <f t="shared" si="3"/>
        <v>48000</v>
      </c>
    </row>
    <row r="30" spans="1:6" x14ac:dyDescent="0.25">
      <c r="A30" s="21" t="s">
        <v>39</v>
      </c>
      <c r="B30" s="8">
        <f>B25-B27</f>
        <v>1200</v>
      </c>
      <c r="C30" s="8">
        <f t="shared" ref="C30:F30" si="4">C25-C27</f>
        <v>1700</v>
      </c>
      <c r="D30" s="8">
        <f t="shared" si="4"/>
        <v>900</v>
      </c>
      <c r="E30" s="8">
        <f t="shared" si="4"/>
        <v>2300</v>
      </c>
      <c r="F30" s="8">
        <f t="shared" si="4"/>
        <v>2000</v>
      </c>
    </row>
    <row r="31" spans="1:6" x14ac:dyDescent="0.25">
      <c r="A31" s="21" t="s">
        <v>40</v>
      </c>
      <c r="B31" s="8">
        <f>B24</f>
        <v>6</v>
      </c>
      <c r="C31" s="8">
        <f t="shared" ref="C31:F31" si="5">C24</f>
        <v>10</v>
      </c>
      <c r="D31" s="8">
        <f t="shared" si="5"/>
        <v>4</v>
      </c>
      <c r="E31" s="8">
        <f t="shared" si="5"/>
        <v>15</v>
      </c>
      <c r="F31" s="8">
        <f t="shared" si="5"/>
        <v>12</v>
      </c>
    </row>
    <row r="32" spans="1:6" x14ac:dyDescent="0.25">
      <c r="A32" s="21" t="s">
        <v>41</v>
      </c>
      <c r="B32" s="8">
        <f>B30/B31</f>
        <v>200</v>
      </c>
      <c r="C32" s="8">
        <f t="shared" ref="C32:F32" si="6">C30/C31</f>
        <v>170</v>
      </c>
      <c r="D32" s="8">
        <f t="shared" si="6"/>
        <v>225</v>
      </c>
      <c r="E32" s="8">
        <f t="shared" si="6"/>
        <v>153.33333333333334</v>
      </c>
      <c r="F32" s="8">
        <f t="shared" si="6"/>
        <v>166.66666666666666</v>
      </c>
    </row>
  </sheetData>
  <mergeCells count="1">
    <mergeCell ref="A16:F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 n°1</vt:lpstr>
      <vt:lpstr>Exercice 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Hyperion</dc:creator>
  <cp:lastModifiedBy>Hyperion</cp:lastModifiedBy>
  <cp:lastPrinted>2022-03-03T08:27:16Z</cp:lastPrinted>
  <dcterms:created xsi:type="dcterms:W3CDTF">2022-03-03T07:15:10Z</dcterms:created>
  <dcterms:modified xsi:type="dcterms:W3CDTF">2022-06-28T21:39:40Z</dcterms:modified>
</cp:coreProperties>
</file>