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ede\Desktop\Cours 2020 2021\UPJV\Comptabilité analytique L2\CA 2020 2021\La production\"/>
    </mc:Choice>
  </mc:AlternateContent>
  <bookViews>
    <workbookView xWindow="-120" yWindow="-120" windowWidth="20736" windowHeight="11160" activeTab="1"/>
  </bookViews>
  <sheets>
    <sheet name="sin" sheetId="1" r:id="rId1"/>
    <sheet name="Feuil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D18" i="2"/>
  <c r="E18" i="2"/>
  <c r="F18" i="2"/>
  <c r="B18" i="2"/>
  <c r="C17" i="2"/>
  <c r="D17" i="2"/>
  <c r="E17" i="2"/>
  <c r="F17" i="2"/>
  <c r="B17" i="2"/>
  <c r="C16" i="2"/>
  <c r="D16" i="2"/>
  <c r="E16" i="2"/>
  <c r="F16" i="2"/>
  <c r="B16" i="2"/>
  <c r="C8" i="2"/>
  <c r="D8" i="2"/>
  <c r="E8" i="2"/>
  <c r="F8" i="2"/>
  <c r="B8" i="2"/>
  <c r="B35" i="2" l="1"/>
  <c r="I28" i="2" l="1"/>
  <c r="D32" i="2"/>
  <c r="D31" i="2"/>
  <c r="D30" i="2"/>
  <c r="C29" i="2"/>
  <c r="D29" i="2" s="1"/>
  <c r="E29" i="2" s="1"/>
  <c r="E30" i="2" s="1"/>
  <c r="E31" i="2" s="1"/>
  <c r="E32" i="2" s="1"/>
  <c r="B29" i="2"/>
  <c r="B25" i="2"/>
  <c r="B22" i="2"/>
  <c r="B23" i="2"/>
  <c r="B24" i="2"/>
  <c r="B21" i="2"/>
  <c r="D53" i="2"/>
  <c r="D52" i="2"/>
  <c r="B51" i="2"/>
  <c r="D51" i="2" s="1"/>
  <c r="D50" i="2"/>
  <c r="D49" i="2"/>
  <c r="D43" i="2"/>
  <c r="D42" i="2"/>
  <c r="D41" i="2"/>
  <c r="D40" i="2"/>
  <c r="D39" i="2"/>
  <c r="D44" i="2" s="1"/>
  <c r="D55" i="2" s="1"/>
  <c r="G33" i="2"/>
  <c r="F5" i="2"/>
  <c r="E5" i="2"/>
  <c r="D5" i="2"/>
  <c r="C5" i="2"/>
  <c r="B5" i="2"/>
  <c r="G8" i="2" l="1"/>
  <c r="D35" i="2"/>
  <c r="E35" i="2" s="1"/>
  <c r="D54" i="2"/>
  <c r="D56" i="2" s="1"/>
  <c r="B33" i="1"/>
  <c r="B16" i="1"/>
  <c r="D55" i="1" l="1"/>
  <c r="D53" i="1"/>
  <c r="D52" i="1"/>
  <c r="D51" i="1"/>
  <c r="B51" i="1"/>
  <c r="D50" i="1"/>
  <c r="D49" i="1"/>
  <c r="D43" i="1"/>
  <c r="D42" i="1"/>
  <c r="D41" i="1"/>
  <c r="D40" i="1"/>
  <c r="D39" i="1"/>
  <c r="E35" i="1"/>
  <c r="D35" i="1"/>
  <c r="B35" i="1"/>
  <c r="I28" i="1"/>
  <c r="E32" i="1"/>
  <c r="D32" i="1"/>
  <c r="E31" i="1"/>
  <c r="D31" i="1"/>
  <c r="E30" i="1"/>
  <c r="D30" i="1"/>
  <c r="E29" i="1"/>
  <c r="D29" i="1"/>
  <c r="C29" i="1"/>
  <c r="C18" i="1"/>
  <c r="D18" i="1"/>
  <c r="E18" i="1"/>
  <c r="F18" i="1"/>
  <c r="B18" i="1"/>
  <c r="C17" i="1"/>
  <c r="D17" i="1"/>
  <c r="E17" i="1"/>
  <c r="F17" i="1"/>
  <c r="B17" i="1"/>
  <c r="C16" i="1"/>
  <c r="D16" i="1"/>
  <c r="E16" i="1"/>
  <c r="F16" i="1"/>
  <c r="C10" i="1"/>
  <c r="D10" i="1"/>
  <c r="E10" i="1"/>
  <c r="F10" i="1"/>
  <c r="B10" i="1"/>
  <c r="C8" i="1"/>
  <c r="D8" i="1"/>
  <c r="E8" i="1"/>
  <c r="F8" i="1"/>
  <c r="B8" i="1"/>
  <c r="D54" i="1" l="1"/>
  <c r="G8" i="1"/>
  <c r="G33" i="1" l="1"/>
  <c r="C5" i="1" l="1"/>
  <c r="D5" i="1"/>
  <c r="E5" i="1"/>
  <c r="F5" i="1"/>
  <c r="B5" i="1"/>
  <c r="D44" i="1"/>
  <c r="D56" i="1" s="1"/>
</calcChain>
</file>

<file path=xl/sharedStrings.xml><?xml version="1.0" encoding="utf-8"?>
<sst xmlns="http://schemas.openxmlformats.org/spreadsheetml/2006/main" count="129" uniqueCount="33">
  <si>
    <t>Produit</t>
  </si>
  <si>
    <t>P1</t>
  </si>
  <si>
    <t>P2</t>
  </si>
  <si>
    <t>P3</t>
  </si>
  <si>
    <t>P4</t>
  </si>
  <si>
    <t>P5</t>
  </si>
  <si>
    <t>Volume max des ventes</t>
  </si>
  <si>
    <t>Consommation de produit</t>
  </si>
  <si>
    <t>Prix de vente</t>
  </si>
  <si>
    <t>dt variables</t>
  </si>
  <si>
    <t>dt fixes</t>
  </si>
  <si>
    <t>MCV</t>
  </si>
  <si>
    <t>Consommation facteur rare</t>
  </si>
  <si>
    <t>MCV facteur rare</t>
  </si>
  <si>
    <t>Cout de revient unitaire</t>
  </si>
  <si>
    <t>Quantite  à produire</t>
  </si>
  <si>
    <t>Consommation produits intermédiaires</t>
  </si>
  <si>
    <t>Consommation cumulée</t>
  </si>
  <si>
    <t xml:space="preserve">Il reste </t>
  </si>
  <si>
    <t>Volume max</t>
  </si>
  <si>
    <t>Charges fixes par unité de produit</t>
  </si>
  <si>
    <t>Charges fixes totales</t>
  </si>
  <si>
    <t>Total</t>
  </si>
  <si>
    <t>MCV unitaire</t>
  </si>
  <si>
    <t>Programme des ventes</t>
  </si>
  <si>
    <t>Total MSCV</t>
  </si>
  <si>
    <t xml:space="preserve">Charges fixes </t>
  </si>
  <si>
    <t>Resultat</t>
  </si>
  <si>
    <t>Kg</t>
  </si>
  <si>
    <t>Besoin matière</t>
  </si>
  <si>
    <t>disponible</t>
  </si>
  <si>
    <t>resultat</t>
  </si>
  <si>
    <t>Facteur 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</si>
</sst>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.0_-;\-* #,##0.0_-;_-* &quot;-&quot;??_-;_-@_-"/>
    <numFmt numFmtId="167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0" xfId="0" applyFont="1" applyFill="1"/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3" borderId="0" xfId="0" applyFill="1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2" fillId="3" borderId="0" xfId="0" applyFont="1" applyFill="1"/>
    <xf numFmtId="164" fontId="2" fillId="0" borderId="1" xfId="1" applyNumberFormat="1" applyFont="1" applyBorder="1" applyAlignment="1"/>
    <xf numFmtId="0" fontId="2" fillId="2" borderId="3" xfId="0" applyFont="1" applyFill="1" applyBorder="1"/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43" fontId="0" fillId="0" borderId="1" xfId="0" applyNumberFormat="1" applyBorder="1"/>
    <xf numFmtId="43" fontId="0" fillId="3" borderId="2" xfId="0" applyNumberFormat="1" applyFill="1" applyBorder="1"/>
    <xf numFmtId="43" fontId="0" fillId="2" borderId="1" xfId="0" applyNumberForma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3" fontId="0" fillId="4" borderId="1" xfId="0" applyNumberFormat="1" applyFill="1" applyBorder="1"/>
    <xf numFmtId="43" fontId="0" fillId="3" borderId="1" xfId="0" applyNumberFormat="1" applyFill="1" applyBorder="1"/>
    <xf numFmtId="0" fontId="0" fillId="0" borderId="2" xfId="0" applyFill="1" applyBorder="1"/>
    <xf numFmtId="164" fontId="0" fillId="2" borderId="1" xfId="1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/>
    <xf numFmtId="0" fontId="0" fillId="4" borderId="1" xfId="0" applyFill="1" applyBorder="1"/>
    <xf numFmtId="165" fontId="0" fillId="2" borderId="1" xfId="1" applyNumberFormat="1" applyFont="1" applyFill="1" applyBorder="1" applyAlignment="1"/>
    <xf numFmtId="167" fontId="0" fillId="0" borderId="1" xfId="0" applyNumberForma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XFD1048576"/>
    </sheetView>
  </sheetViews>
  <sheetFormatPr baseColWidth="10" defaultRowHeight="14.4" x14ac:dyDescent="0.3"/>
  <cols>
    <col min="1" max="1" width="29.44140625" customWidth="1"/>
    <col min="2" max="2" width="31.33203125" customWidth="1"/>
    <col min="3" max="3" width="25.88671875" customWidth="1"/>
    <col min="4" max="4" width="19.6640625" customWidth="1"/>
    <col min="5" max="6" width="17.5546875" customWidth="1"/>
  </cols>
  <sheetData>
    <row r="1" spans="1:8" x14ac:dyDescent="0.3">
      <c r="A1" s="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8" x14ac:dyDescent="0.3">
      <c r="A2" s="4" t="s">
        <v>6</v>
      </c>
      <c r="B2" s="31">
        <v>3000</v>
      </c>
      <c r="C2" s="31">
        <v>2500</v>
      </c>
      <c r="D2" s="31">
        <v>4000</v>
      </c>
      <c r="E2" s="31">
        <v>2000</v>
      </c>
      <c r="F2" s="31">
        <v>1500</v>
      </c>
    </row>
    <row r="3" spans="1:8" x14ac:dyDescent="0.3">
      <c r="A3" s="4" t="s">
        <v>7</v>
      </c>
      <c r="B3" s="2">
        <v>4</v>
      </c>
      <c r="C3" s="2">
        <v>8</v>
      </c>
      <c r="D3" s="2">
        <v>8</v>
      </c>
      <c r="E3" s="2">
        <v>12</v>
      </c>
      <c r="F3" s="2">
        <v>15</v>
      </c>
    </row>
    <row r="4" spans="1:8" x14ac:dyDescent="0.3">
      <c r="A4" s="4" t="s">
        <v>8</v>
      </c>
      <c r="B4" s="2">
        <v>1500</v>
      </c>
      <c r="C4" s="2">
        <v>2000</v>
      </c>
      <c r="D4" s="2">
        <v>2500</v>
      </c>
      <c r="E4" s="2">
        <v>3000</v>
      </c>
      <c r="F4" s="2">
        <v>3500</v>
      </c>
    </row>
    <row r="5" spans="1:8" x14ac:dyDescent="0.3">
      <c r="A5" s="4" t="s">
        <v>14</v>
      </c>
      <c r="B5" s="8">
        <f>SUM(B6:B7)</f>
        <v>2000</v>
      </c>
      <c r="C5" s="8">
        <f t="shared" ref="C5:F5" si="0">SUM(C6:C7)</f>
        <v>1800</v>
      </c>
      <c r="D5" s="8">
        <f t="shared" si="0"/>
        <v>1500</v>
      </c>
      <c r="E5" s="8">
        <f t="shared" si="0"/>
        <v>2100</v>
      </c>
      <c r="F5" s="8">
        <f t="shared" si="0"/>
        <v>2800</v>
      </c>
    </row>
    <row r="6" spans="1:8" x14ac:dyDescent="0.3">
      <c r="A6" s="4" t="s">
        <v>9</v>
      </c>
      <c r="B6" s="2">
        <v>800</v>
      </c>
      <c r="C6" s="2">
        <v>900</v>
      </c>
      <c r="D6" s="2">
        <v>1100</v>
      </c>
      <c r="E6" s="2">
        <v>1000</v>
      </c>
      <c r="F6" s="2">
        <v>1300</v>
      </c>
    </row>
    <row r="7" spans="1:8" x14ac:dyDescent="0.3">
      <c r="A7" s="4" t="s">
        <v>10</v>
      </c>
      <c r="B7" s="31">
        <v>1200</v>
      </c>
      <c r="C7" s="31">
        <v>900</v>
      </c>
      <c r="D7" s="31">
        <v>400</v>
      </c>
      <c r="E7" s="31">
        <v>1100</v>
      </c>
      <c r="F7" s="31">
        <v>1500</v>
      </c>
    </row>
    <row r="8" spans="1:8" x14ac:dyDescent="0.3">
      <c r="A8" s="7" t="s">
        <v>29</v>
      </c>
      <c r="B8" s="11">
        <f>B2*B3</f>
        <v>12000</v>
      </c>
      <c r="C8" s="11">
        <f t="shared" ref="C8:F8" si="1">C2*C3</f>
        <v>20000</v>
      </c>
      <c r="D8" s="11">
        <f t="shared" si="1"/>
        <v>32000</v>
      </c>
      <c r="E8" s="11">
        <f t="shared" si="1"/>
        <v>24000</v>
      </c>
      <c r="F8" s="11">
        <f t="shared" si="1"/>
        <v>22500</v>
      </c>
      <c r="G8" s="21">
        <f>SUM(B8:F8)</f>
        <v>110500</v>
      </c>
      <c r="H8" s="9">
        <v>102500</v>
      </c>
    </row>
    <row r="10" spans="1:8" x14ac:dyDescent="0.3">
      <c r="A10" s="24" t="s">
        <v>31</v>
      </c>
      <c r="B10">
        <f>B4-B5</f>
        <v>-500</v>
      </c>
      <c r="C10">
        <f t="shared" ref="C10:F10" si="2">C4-C5</f>
        <v>200</v>
      </c>
      <c r="D10">
        <f t="shared" si="2"/>
        <v>1000</v>
      </c>
      <c r="E10">
        <f t="shared" si="2"/>
        <v>900</v>
      </c>
      <c r="F10">
        <f t="shared" si="2"/>
        <v>700</v>
      </c>
    </row>
    <row r="15" spans="1:8" x14ac:dyDescent="0.3">
      <c r="A15" s="4" t="s">
        <v>0</v>
      </c>
      <c r="B15" s="8" t="s">
        <v>1</v>
      </c>
      <c r="C15" s="8" t="s">
        <v>2</v>
      </c>
      <c r="D15" s="8" t="s">
        <v>3</v>
      </c>
      <c r="E15" s="8" t="s">
        <v>4</v>
      </c>
      <c r="F15" s="8" t="s">
        <v>5</v>
      </c>
    </row>
    <row r="16" spans="1:8" x14ac:dyDescent="0.3">
      <c r="A16" s="4" t="s">
        <v>11</v>
      </c>
      <c r="B16" s="35">
        <f>B4-B6</f>
        <v>700</v>
      </c>
      <c r="C16" s="35">
        <f t="shared" ref="C16:F16" si="3">C4-C6</f>
        <v>1100</v>
      </c>
      <c r="D16" s="35">
        <f t="shared" si="3"/>
        <v>1400</v>
      </c>
      <c r="E16" s="35">
        <f t="shared" si="3"/>
        <v>2000</v>
      </c>
      <c r="F16" s="35">
        <f t="shared" si="3"/>
        <v>2200</v>
      </c>
    </row>
    <row r="17" spans="1:9" x14ac:dyDescent="0.3">
      <c r="A17" s="4" t="s">
        <v>12</v>
      </c>
      <c r="B17" s="3">
        <f>B3</f>
        <v>4</v>
      </c>
      <c r="C17" s="3">
        <f t="shared" ref="C17:F17" si="4">C3</f>
        <v>8</v>
      </c>
      <c r="D17" s="3">
        <f t="shared" si="4"/>
        <v>8</v>
      </c>
      <c r="E17" s="3">
        <f t="shared" si="4"/>
        <v>12</v>
      </c>
      <c r="F17" s="3">
        <f t="shared" si="4"/>
        <v>15</v>
      </c>
    </row>
    <row r="18" spans="1:9" x14ac:dyDescent="0.3">
      <c r="A18" s="4" t="s">
        <v>13</v>
      </c>
      <c r="B18" s="22">
        <f>B16/B17</f>
        <v>175</v>
      </c>
      <c r="C18" s="22">
        <f t="shared" ref="C18:F18" si="5">C16/C17</f>
        <v>137.5</v>
      </c>
      <c r="D18" s="22">
        <f t="shared" si="5"/>
        <v>175</v>
      </c>
      <c r="E18" s="22">
        <f t="shared" si="5"/>
        <v>166.66666666666666</v>
      </c>
      <c r="F18" s="22">
        <f t="shared" si="5"/>
        <v>146.66666666666666</v>
      </c>
    </row>
    <row r="20" spans="1:9" x14ac:dyDescent="0.3">
      <c r="A20" s="4" t="s">
        <v>0</v>
      </c>
      <c r="B20" s="4" t="s">
        <v>13</v>
      </c>
    </row>
    <row r="21" spans="1:9" x14ac:dyDescent="0.3">
      <c r="A21" s="4" t="s">
        <v>1</v>
      </c>
      <c r="B21" s="25">
        <v>175</v>
      </c>
    </row>
    <row r="22" spans="1:9" x14ac:dyDescent="0.3">
      <c r="A22" s="4" t="s">
        <v>3</v>
      </c>
      <c r="B22" s="25">
        <v>175</v>
      </c>
    </row>
    <row r="23" spans="1:9" x14ac:dyDescent="0.3">
      <c r="A23" s="4" t="s">
        <v>4</v>
      </c>
      <c r="B23" s="25">
        <v>166.67</v>
      </c>
    </row>
    <row r="24" spans="1:9" x14ac:dyDescent="0.3">
      <c r="A24" s="4" t="s">
        <v>5</v>
      </c>
      <c r="B24" s="25">
        <v>146.66999999999999</v>
      </c>
    </row>
    <row r="25" spans="1:9" x14ac:dyDescent="0.3">
      <c r="A25" s="4" t="s">
        <v>2</v>
      </c>
      <c r="B25" s="25">
        <v>137.5</v>
      </c>
    </row>
    <row r="28" spans="1:9" ht="42.75" customHeight="1" x14ac:dyDescent="0.3">
      <c r="A28" s="5" t="s">
        <v>0</v>
      </c>
      <c r="B28" s="5" t="s">
        <v>15</v>
      </c>
      <c r="C28" s="5" t="s">
        <v>28</v>
      </c>
      <c r="D28" s="5" t="s">
        <v>16</v>
      </c>
      <c r="E28" s="5" t="s">
        <v>17</v>
      </c>
      <c r="F28" s="30" t="s">
        <v>2</v>
      </c>
      <c r="G28" s="2">
        <v>2500</v>
      </c>
      <c r="H28" s="2">
        <v>8</v>
      </c>
      <c r="I28" s="2">
        <f>G28*H28</f>
        <v>20000</v>
      </c>
    </row>
    <row r="29" spans="1:9" x14ac:dyDescent="0.3">
      <c r="A29" s="4" t="s">
        <v>1</v>
      </c>
      <c r="B29" s="1">
        <v>3000</v>
      </c>
      <c r="C29" s="26">
        <f>B17</f>
        <v>4</v>
      </c>
      <c r="D29" s="27">
        <f>B29*C29</f>
        <v>12000</v>
      </c>
      <c r="E29" s="32">
        <f>D29</f>
        <v>12000</v>
      </c>
    </row>
    <row r="30" spans="1:9" x14ac:dyDescent="0.3">
      <c r="A30" s="4" t="s">
        <v>3</v>
      </c>
      <c r="B30" s="1">
        <v>4000</v>
      </c>
      <c r="C30" s="1">
        <v>8</v>
      </c>
      <c r="D30" s="27">
        <f>B30*C30</f>
        <v>32000</v>
      </c>
      <c r="E30" s="32">
        <f>E29+D30</f>
        <v>44000</v>
      </c>
    </row>
    <row r="31" spans="1:9" x14ac:dyDescent="0.3">
      <c r="A31" s="4" t="s">
        <v>4</v>
      </c>
      <c r="B31" s="1">
        <v>2000</v>
      </c>
      <c r="C31" s="1">
        <v>12</v>
      </c>
      <c r="D31" s="27">
        <f>B31*C31</f>
        <v>24000</v>
      </c>
      <c r="E31" s="32">
        <f>E30+D31</f>
        <v>68000</v>
      </c>
    </row>
    <row r="32" spans="1:9" x14ac:dyDescent="0.3">
      <c r="A32" s="14" t="s">
        <v>5</v>
      </c>
      <c r="B32" s="12">
        <v>1500</v>
      </c>
      <c r="C32" s="12">
        <v>15</v>
      </c>
      <c r="D32" s="27">
        <f>B32*C32</f>
        <v>22500</v>
      </c>
      <c r="E32" s="33">
        <f>E31+D32</f>
        <v>90500</v>
      </c>
      <c r="F32" s="6" t="s">
        <v>30</v>
      </c>
    </row>
    <row r="33" spans="1:7" x14ac:dyDescent="0.3">
      <c r="A33" s="20" t="s">
        <v>18</v>
      </c>
      <c r="B33" s="28">
        <f>F33-E32</f>
        <v>12000</v>
      </c>
      <c r="C33" s="15"/>
      <c r="D33" s="15"/>
      <c r="E33" s="15"/>
      <c r="F33" s="6">
        <v>102500</v>
      </c>
      <c r="G33">
        <f>2500*8</f>
        <v>20000</v>
      </c>
    </row>
    <row r="34" spans="1:7" x14ac:dyDescent="0.3">
      <c r="B34" s="34">
        <v>8</v>
      </c>
    </row>
    <row r="35" spans="1:7" x14ac:dyDescent="0.3">
      <c r="A35" s="4" t="s">
        <v>2</v>
      </c>
      <c r="B35" s="27">
        <f>B33/8</f>
        <v>1500</v>
      </c>
      <c r="C35">
        <v>8</v>
      </c>
      <c r="D35" s="27">
        <f>B35*C35</f>
        <v>12000</v>
      </c>
      <c r="E35" s="29">
        <f>E32+D35</f>
        <v>102500</v>
      </c>
    </row>
    <row r="38" spans="1:7" x14ac:dyDescent="0.3">
      <c r="A38" s="4" t="s">
        <v>0</v>
      </c>
      <c r="B38" s="4" t="s">
        <v>20</v>
      </c>
      <c r="C38" s="4" t="s">
        <v>19</v>
      </c>
      <c r="D38" s="4" t="s">
        <v>21</v>
      </c>
    </row>
    <row r="39" spans="1:7" x14ac:dyDescent="0.3">
      <c r="A39" s="14" t="s">
        <v>1</v>
      </c>
      <c r="B39" s="12">
        <v>1200</v>
      </c>
      <c r="C39" s="12">
        <v>3000</v>
      </c>
      <c r="D39" s="14">
        <f>B39*C39</f>
        <v>3600000</v>
      </c>
    </row>
    <row r="40" spans="1:7" x14ac:dyDescent="0.3">
      <c r="A40" s="14" t="s">
        <v>2</v>
      </c>
      <c r="B40" s="10">
        <v>900</v>
      </c>
      <c r="C40" s="10">
        <v>2500</v>
      </c>
      <c r="D40" s="13">
        <f>B40*C40</f>
        <v>2250000</v>
      </c>
    </row>
    <row r="41" spans="1:7" x14ac:dyDescent="0.3">
      <c r="A41" s="14" t="s">
        <v>3</v>
      </c>
      <c r="B41" s="12">
        <v>400</v>
      </c>
      <c r="C41" s="12">
        <v>4000</v>
      </c>
      <c r="D41" s="14">
        <f>B41*C41</f>
        <v>1600000</v>
      </c>
    </row>
    <row r="42" spans="1:7" x14ac:dyDescent="0.3">
      <c r="A42" s="14" t="s">
        <v>4</v>
      </c>
      <c r="B42" s="12">
        <v>1100</v>
      </c>
      <c r="C42" s="12">
        <v>2000</v>
      </c>
      <c r="D42" s="14">
        <f>B42*C42</f>
        <v>2200000</v>
      </c>
    </row>
    <row r="43" spans="1:7" x14ac:dyDescent="0.3">
      <c r="A43" s="14" t="s">
        <v>5</v>
      </c>
      <c r="B43" s="12">
        <v>1500</v>
      </c>
      <c r="C43" s="12">
        <v>1500</v>
      </c>
      <c r="D43" s="14">
        <f>B43*C43</f>
        <v>2250000</v>
      </c>
    </row>
    <row r="44" spans="1:7" x14ac:dyDescent="0.3">
      <c r="A44" s="15"/>
      <c r="B44" s="15"/>
      <c r="C44" s="14" t="s">
        <v>22</v>
      </c>
      <c r="D44" s="14">
        <f>SUM(D39:D43)</f>
        <v>11900000</v>
      </c>
    </row>
    <row r="45" spans="1:7" x14ac:dyDescent="0.3">
      <c r="A45" s="15"/>
      <c r="B45" s="15"/>
      <c r="C45" s="15"/>
      <c r="D45" s="15"/>
    </row>
    <row r="46" spans="1:7" x14ac:dyDescent="0.3">
      <c r="A46" s="15"/>
      <c r="B46" s="15"/>
      <c r="C46" s="15"/>
      <c r="D46" s="15"/>
    </row>
    <row r="47" spans="1:7" x14ac:dyDescent="0.3">
      <c r="A47" s="15"/>
      <c r="B47" s="15"/>
      <c r="C47" s="15"/>
      <c r="D47" s="15"/>
    </row>
    <row r="48" spans="1:7" x14ac:dyDescent="0.3">
      <c r="A48" s="16" t="s">
        <v>0</v>
      </c>
      <c r="B48" s="17" t="s">
        <v>23</v>
      </c>
      <c r="C48" s="18" t="s">
        <v>24</v>
      </c>
      <c r="D48" s="19"/>
    </row>
    <row r="49" spans="1:4" x14ac:dyDescent="0.3">
      <c r="A49" s="16" t="s">
        <v>1</v>
      </c>
      <c r="B49" s="12">
        <v>700</v>
      </c>
      <c r="C49" s="12">
        <v>3000</v>
      </c>
      <c r="D49" s="12">
        <f>B49*C49</f>
        <v>2100000</v>
      </c>
    </row>
    <row r="50" spans="1:4" x14ac:dyDescent="0.3">
      <c r="A50" s="23" t="s">
        <v>2</v>
      </c>
      <c r="B50" s="10">
        <v>1100</v>
      </c>
      <c r="C50" s="10">
        <v>1500</v>
      </c>
      <c r="D50" s="10">
        <f>B50*C50</f>
        <v>1650000</v>
      </c>
    </row>
    <row r="51" spans="1:4" x14ac:dyDescent="0.3">
      <c r="A51" s="16" t="s">
        <v>3</v>
      </c>
      <c r="B51" s="12">
        <f>1400</f>
        <v>1400</v>
      </c>
      <c r="C51" s="12">
        <v>4000</v>
      </c>
      <c r="D51" s="12">
        <f>B51*C51</f>
        <v>5600000</v>
      </c>
    </row>
    <row r="52" spans="1:4" x14ac:dyDescent="0.3">
      <c r="A52" s="16" t="s">
        <v>4</v>
      </c>
      <c r="B52" s="12">
        <v>2000</v>
      </c>
      <c r="C52" s="12">
        <v>2000</v>
      </c>
      <c r="D52" s="12">
        <f>B52*C52</f>
        <v>4000000</v>
      </c>
    </row>
    <row r="53" spans="1:4" x14ac:dyDescent="0.3">
      <c r="A53" s="16" t="s">
        <v>5</v>
      </c>
      <c r="B53" s="12">
        <v>2200</v>
      </c>
      <c r="C53" s="12">
        <v>1500</v>
      </c>
      <c r="D53" s="12">
        <f>B53*C53</f>
        <v>3300000</v>
      </c>
    </row>
    <row r="54" spans="1:4" x14ac:dyDescent="0.3">
      <c r="A54" s="15"/>
      <c r="B54" s="12"/>
      <c r="C54" s="14" t="s">
        <v>25</v>
      </c>
      <c r="D54" s="14">
        <f>SUM(D49:D53)</f>
        <v>16650000</v>
      </c>
    </row>
    <row r="55" spans="1:4" x14ac:dyDescent="0.3">
      <c r="A55" s="15"/>
      <c r="B55" s="15"/>
      <c r="C55" s="14" t="s">
        <v>26</v>
      </c>
      <c r="D55" s="14">
        <f>D44</f>
        <v>11900000</v>
      </c>
    </row>
    <row r="56" spans="1:4" x14ac:dyDescent="0.3">
      <c r="A56" s="15"/>
      <c r="B56" s="15"/>
      <c r="C56" s="14" t="s">
        <v>27</v>
      </c>
      <c r="D56" s="14">
        <f>D54-D55</f>
        <v>4750000</v>
      </c>
    </row>
  </sheetData>
  <sortState ref="A36:A40">
    <sortCondition ref="A36:A40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34" zoomScale="110" zoomScaleNormal="110" workbookViewId="0">
      <selection activeCell="G51" sqref="G51"/>
    </sheetView>
  </sheetViews>
  <sheetFormatPr baseColWidth="10" defaultRowHeight="14.4" x14ac:dyDescent="0.3"/>
  <cols>
    <col min="1" max="1" width="29.44140625" customWidth="1"/>
    <col min="2" max="2" width="31.33203125" customWidth="1"/>
    <col min="3" max="3" width="25.88671875" customWidth="1"/>
    <col min="4" max="4" width="19.6640625" customWidth="1"/>
    <col min="5" max="6" width="17.5546875" customWidth="1"/>
  </cols>
  <sheetData>
    <row r="1" spans="1:8" x14ac:dyDescent="0.3">
      <c r="A1" s="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8" x14ac:dyDescent="0.3">
      <c r="A2" s="4" t="s">
        <v>6</v>
      </c>
      <c r="B2" s="31">
        <v>3000</v>
      </c>
      <c r="C2" s="31">
        <v>2500</v>
      </c>
      <c r="D2" s="31">
        <v>4000</v>
      </c>
      <c r="E2" s="31">
        <v>2000</v>
      </c>
      <c r="F2" s="31">
        <v>1500</v>
      </c>
    </row>
    <row r="3" spans="1:8" x14ac:dyDescent="0.3">
      <c r="A3" s="4" t="s">
        <v>7</v>
      </c>
      <c r="B3" s="2">
        <v>4</v>
      </c>
      <c r="C3" s="2">
        <v>8</v>
      </c>
      <c r="D3" s="2">
        <v>8</v>
      </c>
      <c r="E3" s="2">
        <v>12</v>
      </c>
      <c r="F3" s="2">
        <v>15</v>
      </c>
    </row>
    <row r="4" spans="1:8" x14ac:dyDescent="0.3">
      <c r="A4" s="4" t="s">
        <v>8</v>
      </c>
      <c r="B4" s="2">
        <v>1500</v>
      </c>
      <c r="C4" s="2">
        <v>2000</v>
      </c>
      <c r="D4" s="2">
        <v>2500</v>
      </c>
      <c r="E4" s="2">
        <v>3000</v>
      </c>
      <c r="F4" s="2">
        <v>3500</v>
      </c>
    </row>
    <row r="5" spans="1:8" x14ac:dyDescent="0.3">
      <c r="A5" s="4" t="s">
        <v>14</v>
      </c>
      <c r="B5" s="8">
        <f>SUM(B6:B7)</f>
        <v>2000</v>
      </c>
      <c r="C5" s="8">
        <f t="shared" ref="C5:F5" si="0">SUM(C6:C7)</f>
        <v>1800</v>
      </c>
      <c r="D5" s="8">
        <f t="shared" si="0"/>
        <v>1500</v>
      </c>
      <c r="E5" s="8">
        <f t="shared" si="0"/>
        <v>2100</v>
      </c>
      <c r="F5" s="8">
        <f t="shared" si="0"/>
        <v>2800</v>
      </c>
    </row>
    <row r="6" spans="1:8" x14ac:dyDescent="0.3">
      <c r="A6" s="4" t="s">
        <v>9</v>
      </c>
      <c r="B6" s="2">
        <v>800</v>
      </c>
      <c r="C6" s="2">
        <v>900</v>
      </c>
      <c r="D6" s="2">
        <v>1100</v>
      </c>
      <c r="E6" s="2">
        <v>1000</v>
      </c>
      <c r="F6" s="2">
        <v>1300</v>
      </c>
    </row>
    <row r="7" spans="1:8" x14ac:dyDescent="0.3">
      <c r="A7" s="4" t="s">
        <v>10</v>
      </c>
      <c r="B7" s="31">
        <v>1200</v>
      </c>
      <c r="C7" s="31">
        <v>900</v>
      </c>
      <c r="D7" s="31">
        <v>400</v>
      </c>
      <c r="E7" s="31">
        <v>1100</v>
      </c>
      <c r="F7" s="31">
        <v>1500</v>
      </c>
      <c r="H7" t="s">
        <v>32</v>
      </c>
    </row>
    <row r="8" spans="1:8" x14ac:dyDescent="0.3">
      <c r="A8" s="7" t="s">
        <v>29</v>
      </c>
      <c r="B8" s="11">
        <f>B2*B3</f>
        <v>12000</v>
      </c>
      <c r="C8" s="11">
        <f t="shared" ref="C8:F8" si="1">C2*C3</f>
        <v>20000</v>
      </c>
      <c r="D8" s="11">
        <f t="shared" si="1"/>
        <v>32000</v>
      </c>
      <c r="E8" s="11">
        <f t="shared" si="1"/>
        <v>24000</v>
      </c>
      <c r="F8" s="11">
        <f t="shared" si="1"/>
        <v>22500</v>
      </c>
      <c r="G8" s="21">
        <f>SUM(B8:F8)</f>
        <v>110500</v>
      </c>
      <c r="H8" s="9">
        <v>102500</v>
      </c>
    </row>
    <row r="10" spans="1:8" x14ac:dyDescent="0.3">
      <c r="A10" s="24" t="s">
        <v>31</v>
      </c>
    </row>
    <row r="15" spans="1:8" x14ac:dyDescent="0.3">
      <c r="A15" s="4" t="s">
        <v>0</v>
      </c>
      <c r="B15" s="8" t="s">
        <v>1</v>
      </c>
      <c r="C15" s="8" t="s">
        <v>2</v>
      </c>
      <c r="D15" s="8" t="s">
        <v>3</v>
      </c>
      <c r="E15" s="8" t="s">
        <v>4</v>
      </c>
      <c r="F15" s="8" t="s">
        <v>5</v>
      </c>
    </row>
    <row r="16" spans="1:8" x14ac:dyDescent="0.3">
      <c r="A16" s="4" t="s">
        <v>11</v>
      </c>
      <c r="B16" s="38">
        <f>B4-B6</f>
        <v>700</v>
      </c>
      <c r="C16" s="38">
        <f t="shared" ref="C16:F16" si="2">C4-C6</f>
        <v>1100</v>
      </c>
      <c r="D16" s="38">
        <f t="shared" si="2"/>
        <v>1400</v>
      </c>
      <c r="E16" s="38">
        <f t="shared" si="2"/>
        <v>2000</v>
      </c>
      <c r="F16" s="38">
        <f t="shared" si="2"/>
        <v>2200</v>
      </c>
    </row>
    <row r="17" spans="1:9" x14ac:dyDescent="0.3">
      <c r="A17" s="4" t="s">
        <v>12</v>
      </c>
      <c r="B17" s="3">
        <f>B3</f>
        <v>4</v>
      </c>
      <c r="C17" s="3">
        <f t="shared" ref="C17:F17" si="3">C3</f>
        <v>8</v>
      </c>
      <c r="D17" s="3">
        <f t="shared" si="3"/>
        <v>8</v>
      </c>
      <c r="E17" s="3">
        <f t="shared" si="3"/>
        <v>12</v>
      </c>
      <c r="F17" s="3">
        <f t="shared" si="3"/>
        <v>15</v>
      </c>
    </row>
    <row r="18" spans="1:9" x14ac:dyDescent="0.3">
      <c r="A18" s="4" t="s">
        <v>13</v>
      </c>
      <c r="B18" s="36">
        <f>B16/B17</f>
        <v>175</v>
      </c>
      <c r="C18" s="36">
        <f t="shared" ref="C18:F18" si="4">C16/C17</f>
        <v>137.5</v>
      </c>
      <c r="D18" s="36">
        <f t="shared" si="4"/>
        <v>175</v>
      </c>
      <c r="E18" s="36">
        <f t="shared" si="4"/>
        <v>166.66666666666666</v>
      </c>
      <c r="F18" s="36">
        <f t="shared" si="4"/>
        <v>146.66666666666666</v>
      </c>
    </row>
    <row r="20" spans="1:9" x14ac:dyDescent="0.3">
      <c r="A20" s="4" t="s">
        <v>0</v>
      </c>
      <c r="B20" s="4" t="s">
        <v>13</v>
      </c>
    </row>
    <row r="21" spans="1:9" x14ac:dyDescent="0.3">
      <c r="A21" s="4" t="s">
        <v>1</v>
      </c>
      <c r="B21" s="25">
        <f>B18</f>
        <v>175</v>
      </c>
    </row>
    <row r="22" spans="1:9" x14ac:dyDescent="0.3">
      <c r="A22" s="4" t="s">
        <v>3</v>
      </c>
      <c r="B22" s="25">
        <f>D18</f>
        <v>175</v>
      </c>
    </row>
    <row r="23" spans="1:9" x14ac:dyDescent="0.3">
      <c r="A23" s="4" t="s">
        <v>4</v>
      </c>
      <c r="B23" s="25">
        <f>E18</f>
        <v>166.66666666666666</v>
      </c>
    </row>
    <row r="24" spans="1:9" x14ac:dyDescent="0.3">
      <c r="A24" s="4" t="s">
        <v>5</v>
      </c>
      <c r="B24" s="25">
        <f>F18</f>
        <v>146.66666666666666</v>
      </c>
    </row>
    <row r="25" spans="1:9" x14ac:dyDescent="0.3">
      <c r="A25" s="4" t="s">
        <v>2</v>
      </c>
      <c r="B25" s="25">
        <f>C18</f>
        <v>137.5</v>
      </c>
    </row>
    <row r="28" spans="1:9" ht="42.75" customHeight="1" x14ac:dyDescent="0.3">
      <c r="A28" s="5" t="s">
        <v>0</v>
      </c>
      <c r="B28" s="5" t="s">
        <v>15</v>
      </c>
      <c r="C28" s="5" t="s">
        <v>28</v>
      </c>
      <c r="D28" s="5" t="s">
        <v>16</v>
      </c>
      <c r="E28" s="5" t="s">
        <v>17</v>
      </c>
      <c r="F28" s="30" t="s">
        <v>2</v>
      </c>
      <c r="G28" s="2">
        <v>2500</v>
      </c>
      <c r="H28" s="2">
        <v>8</v>
      </c>
      <c r="I28" s="2">
        <f>G28*H28</f>
        <v>20000</v>
      </c>
    </row>
    <row r="29" spans="1:9" x14ac:dyDescent="0.3">
      <c r="A29" s="4" t="s">
        <v>1</v>
      </c>
      <c r="B29" s="1">
        <f>B2</f>
        <v>3000</v>
      </c>
      <c r="C29" s="26">
        <f>B3</f>
        <v>4</v>
      </c>
      <c r="D29" s="27">
        <f>B29*C29</f>
        <v>12000</v>
      </c>
      <c r="E29" s="32">
        <f>D29</f>
        <v>12000</v>
      </c>
    </row>
    <row r="30" spans="1:9" x14ac:dyDescent="0.3">
      <c r="A30" s="4" t="s">
        <v>3</v>
      </c>
      <c r="B30" s="1">
        <v>4000</v>
      </c>
      <c r="C30" s="1">
        <v>8</v>
      </c>
      <c r="D30" s="27">
        <f>B30*C30</f>
        <v>32000</v>
      </c>
      <c r="E30" s="32">
        <f>E29+D30</f>
        <v>44000</v>
      </c>
    </row>
    <row r="31" spans="1:9" x14ac:dyDescent="0.3">
      <c r="A31" s="4" t="s">
        <v>4</v>
      </c>
      <c r="B31" s="1">
        <v>2000</v>
      </c>
      <c r="C31" s="1">
        <v>12</v>
      </c>
      <c r="D31" s="27">
        <f>B31*C31</f>
        <v>24000</v>
      </c>
      <c r="E31" s="32">
        <f>E30+D31</f>
        <v>68000</v>
      </c>
    </row>
    <row r="32" spans="1:9" x14ac:dyDescent="0.3">
      <c r="A32" s="14" t="s">
        <v>5</v>
      </c>
      <c r="B32" s="12">
        <v>1500</v>
      </c>
      <c r="C32" s="12">
        <v>15</v>
      </c>
      <c r="D32" s="27">
        <f>B32*C32</f>
        <v>22500</v>
      </c>
      <c r="E32" s="32">
        <f>E31+D32</f>
        <v>90500</v>
      </c>
      <c r="F32" s="6" t="s">
        <v>30</v>
      </c>
    </row>
    <row r="33" spans="1:7" x14ac:dyDescent="0.3">
      <c r="A33" s="20" t="s">
        <v>18</v>
      </c>
      <c r="B33" s="28"/>
      <c r="C33" s="15"/>
      <c r="D33" s="15"/>
      <c r="E33" s="15"/>
      <c r="F33" s="6">
        <v>102500</v>
      </c>
      <c r="G33">
        <f>2500*8</f>
        <v>20000</v>
      </c>
    </row>
    <row r="34" spans="1:7" x14ac:dyDescent="0.3">
      <c r="B34" s="34">
        <v>12000</v>
      </c>
    </row>
    <row r="35" spans="1:7" x14ac:dyDescent="0.3">
      <c r="A35" s="4" t="s">
        <v>2</v>
      </c>
      <c r="B35" s="39">
        <f>B34/C35</f>
        <v>1500</v>
      </c>
      <c r="C35">
        <v>8</v>
      </c>
      <c r="D35" s="27">
        <f>B35*C35</f>
        <v>12000</v>
      </c>
      <c r="E35" s="29">
        <f>E32+D35</f>
        <v>102500</v>
      </c>
    </row>
    <row r="38" spans="1:7" x14ac:dyDescent="0.3">
      <c r="A38" s="4" t="s">
        <v>0</v>
      </c>
      <c r="B38" s="4" t="s">
        <v>20</v>
      </c>
      <c r="C38" s="4" t="s">
        <v>19</v>
      </c>
      <c r="D38" s="4" t="s">
        <v>21</v>
      </c>
    </row>
    <row r="39" spans="1:7" x14ac:dyDescent="0.3">
      <c r="A39" s="14" t="s">
        <v>1</v>
      </c>
      <c r="B39" s="12">
        <v>1200</v>
      </c>
      <c r="C39" s="12">
        <v>3000</v>
      </c>
      <c r="D39" s="14">
        <f>B39*C39</f>
        <v>3600000</v>
      </c>
    </row>
    <row r="40" spans="1:7" x14ac:dyDescent="0.3">
      <c r="A40" s="14" t="s">
        <v>2</v>
      </c>
      <c r="B40" s="10">
        <v>900</v>
      </c>
      <c r="C40" s="37">
        <v>2500</v>
      </c>
      <c r="D40" s="13">
        <f>B40*C40</f>
        <v>2250000</v>
      </c>
    </row>
    <row r="41" spans="1:7" x14ac:dyDescent="0.3">
      <c r="A41" s="14" t="s">
        <v>3</v>
      </c>
      <c r="B41" s="12">
        <v>400</v>
      </c>
      <c r="C41" s="12">
        <v>4000</v>
      </c>
      <c r="D41" s="14">
        <f>B41*C41</f>
        <v>1600000</v>
      </c>
    </row>
    <row r="42" spans="1:7" x14ac:dyDescent="0.3">
      <c r="A42" s="14" t="s">
        <v>4</v>
      </c>
      <c r="B42" s="12">
        <v>1100</v>
      </c>
      <c r="C42" s="12">
        <v>2000</v>
      </c>
      <c r="D42" s="14">
        <f>B42*C42</f>
        <v>2200000</v>
      </c>
    </row>
    <row r="43" spans="1:7" x14ac:dyDescent="0.3">
      <c r="A43" s="14" t="s">
        <v>5</v>
      </c>
      <c r="B43" s="12">
        <v>1500</v>
      </c>
      <c r="C43" s="12">
        <v>1500</v>
      </c>
      <c r="D43" s="14">
        <f>B43*C43</f>
        <v>2250000</v>
      </c>
    </row>
    <row r="44" spans="1:7" x14ac:dyDescent="0.3">
      <c r="A44" s="15"/>
      <c r="B44" s="15"/>
      <c r="C44" s="14" t="s">
        <v>22</v>
      </c>
      <c r="D44" s="14">
        <f>SUM(D39:D43)</f>
        <v>11900000</v>
      </c>
    </row>
    <row r="45" spans="1:7" x14ac:dyDescent="0.3">
      <c r="A45" s="15"/>
      <c r="B45" s="15"/>
      <c r="C45" s="15"/>
      <c r="D45" s="15"/>
    </row>
    <row r="46" spans="1:7" x14ac:dyDescent="0.3">
      <c r="A46" s="15"/>
      <c r="B46" s="15"/>
      <c r="C46" s="15"/>
      <c r="D46" s="15"/>
    </row>
    <row r="47" spans="1:7" x14ac:dyDescent="0.3">
      <c r="A47" s="15"/>
      <c r="B47" s="15"/>
      <c r="C47" s="15"/>
      <c r="D47" s="15"/>
    </row>
    <row r="48" spans="1:7" x14ac:dyDescent="0.3">
      <c r="A48" s="16" t="s">
        <v>0</v>
      </c>
      <c r="B48" s="17" t="s">
        <v>23</v>
      </c>
      <c r="C48" s="18" t="s">
        <v>24</v>
      </c>
      <c r="D48" s="19"/>
    </row>
    <row r="49" spans="1:4" x14ac:dyDescent="0.3">
      <c r="A49" s="16" t="s">
        <v>1</v>
      </c>
      <c r="B49" s="12">
        <v>700</v>
      </c>
      <c r="C49" s="12">
        <v>3000</v>
      </c>
      <c r="D49" s="12">
        <f>B49*C49</f>
        <v>2100000</v>
      </c>
    </row>
    <row r="50" spans="1:4" x14ac:dyDescent="0.3">
      <c r="A50" s="23" t="s">
        <v>2</v>
      </c>
      <c r="B50" s="10">
        <v>1100</v>
      </c>
      <c r="C50" s="37">
        <v>1500</v>
      </c>
      <c r="D50" s="10">
        <f>B50*C50</f>
        <v>1650000</v>
      </c>
    </row>
    <row r="51" spans="1:4" x14ac:dyDescent="0.3">
      <c r="A51" s="16" t="s">
        <v>3</v>
      </c>
      <c r="B51" s="12">
        <f>1400</f>
        <v>1400</v>
      </c>
      <c r="C51" s="12">
        <v>4000</v>
      </c>
      <c r="D51" s="12">
        <f>B51*C51</f>
        <v>5600000</v>
      </c>
    </row>
    <row r="52" spans="1:4" x14ac:dyDescent="0.3">
      <c r="A52" s="16" t="s">
        <v>4</v>
      </c>
      <c r="B52" s="12">
        <v>2000</v>
      </c>
      <c r="C52" s="12">
        <v>2000</v>
      </c>
      <c r="D52" s="12">
        <f>B52*C52</f>
        <v>4000000</v>
      </c>
    </row>
    <row r="53" spans="1:4" x14ac:dyDescent="0.3">
      <c r="A53" s="16" t="s">
        <v>5</v>
      </c>
      <c r="B53" s="12">
        <v>2200</v>
      </c>
      <c r="C53" s="12">
        <v>1500</v>
      </c>
      <c r="D53" s="12">
        <f>B53*C53</f>
        <v>3300000</v>
      </c>
    </row>
    <row r="54" spans="1:4" x14ac:dyDescent="0.3">
      <c r="A54" s="15"/>
      <c r="B54" s="12"/>
      <c r="C54" s="14" t="s">
        <v>25</v>
      </c>
      <c r="D54" s="14">
        <f>SUM(D49:D53)</f>
        <v>16650000</v>
      </c>
    </row>
    <row r="55" spans="1:4" x14ac:dyDescent="0.3">
      <c r="A55" s="15"/>
      <c r="B55" s="15"/>
      <c r="C55" s="14" t="s">
        <v>26</v>
      </c>
      <c r="D55" s="14">
        <f>D44</f>
        <v>11900000</v>
      </c>
    </row>
    <row r="56" spans="1:4" x14ac:dyDescent="0.3">
      <c r="A56" s="15"/>
      <c r="B56" s="15"/>
      <c r="C56" s="14" t="s">
        <v>27</v>
      </c>
      <c r="D56" s="14">
        <f>D54-D55</f>
        <v>4750000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sin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fredo</dc:creator>
  <cp:lastModifiedBy>Frederic DEBUIRE</cp:lastModifiedBy>
  <dcterms:created xsi:type="dcterms:W3CDTF">2020-02-24T08:17:28Z</dcterms:created>
  <dcterms:modified xsi:type="dcterms:W3CDTF">2022-01-17T10:27:39Z</dcterms:modified>
</cp:coreProperties>
</file>